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0" windowWidth="24000" windowHeight="9645" activeTab="0"/>
  </bookViews>
  <sheets>
    <sheet name="Taxa" sheetId="1" r:id="rId1"/>
    <sheet name="Materials" sheetId="2" r:id="rId2"/>
    <sheet name="ExternalLinks" sheetId="3" r:id="rId3"/>
    <sheet name="SpeciesLists" sheetId="4" r:id="rId4"/>
    <sheet name="ClassificationLists" sheetId="5" r:id="rId5"/>
  </sheets>
  <externalReferences>
    <externalReference r:id="rId8"/>
  </externalReferences>
  <definedNames>
    <definedName name="_xlfn.IFERROR" hidden="1">#NAME?</definedName>
  </definedNames>
  <calcPr fullCalcOnLoad="1"/>
</workbook>
</file>

<file path=xl/comments1.xml><?xml version="1.0" encoding="utf-8"?>
<comments xmlns="http://schemas.openxmlformats.org/spreadsheetml/2006/main">
  <authors>
    <author>Teodor Georgiev</author>
  </authors>
  <commentList>
    <comment ref="A1" authorId="0">
      <text>
        <r>
          <rPr>
            <sz val="9"/>
            <rFont val="Tahoma"/>
            <family val="2"/>
          </rPr>
          <t>For each entry (taxon) fill an unique number. Use the same value in "Taxon_Local_ID" column in "Materials" and "ExternalLinks" sheets in order to connect them to a particular taxon from the "Taxa" sheet.</t>
        </r>
      </text>
    </comment>
    <comment ref="B1" authorId="0">
      <text>
        <r>
          <rPr>
            <sz val="9"/>
            <rFont val="Tahoma"/>
            <family val="2"/>
          </rPr>
          <t>A taxon entry (row) is recommended to contain all it's parent rank columns. The lowest filled rank column will be assign as taxon rank of the entry.</t>
        </r>
      </text>
    </comment>
    <comment ref="X1" authorId="0">
      <text>
        <r>
          <rPr>
            <sz val="9"/>
            <rFont val="Tahoma"/>
            <family val="2"/>
          </rPr>
          <t xml:space="preserve">The authorship for the taxon referenced in the data row.  Include parentheses if applicable
</t>
        </r>
      </text>
    </comment>
    <comment ref="Y1" authorId="0">
      <text>
        <r>
          <rPr>
            <sz val="9"/>
            <rFont val="Tahoma"/>
            <family val="2"/>
          </rPr>
          <t>List any synonyms as complete names.  Include authorship if available. Separate with pipes (|)  Add [sic] for known  misspelled names.</t>
        </r>
      </text>
    </comment>
    <comment ref="AD1" authorId="0">
      <text>
        <r>
          <rPr>
            <sz val="9"/>
            <rFont val="Tahoma"/>
            <family val="2"/>
          </rPr>
          <t xml:space="preserve">The status of the occurrence of the taxon within the geographic region represented by the list (if relevant).  Select a value from the provided list.
</t>
        </r>
      </text>
    </comment>
    <comment ref="AE1" authorId="0">
      <text>
        <r>
          <rPr>
            <sz val="9"/>
            <rFont val="Tahoma"/>
            <family val="2"/>
          </rPr>
          <t>Threat Status based on the IUCN Red List threat codes.  Select from the provided list of values.</t>
        </r>
      </text>
    </comment>
    <comment ref="AH1" authorId="0">
      <text>
        <r>
          <rPr>
            <sz val="9"/>
            <rFont val="Tahoma"/>
            <family val="2"/>
          </rPr>
          <t xml:space="preserve">Additional narrative regarding the taxon.
</t>
        </r>
      </text>
    </comment>
  </commentList>
</comments>
</file>

<file path=xl/comments2.xml><?xml version="1.0" encoding="utf-8"?>
<comments xmlns="http://schemas.openxmlformats.org/spreadsheetml/2006/main">
  <authors>
    <author>Teodor Georgiev</author>
  </authors>
  <commentList>
    <comment ref="A1" authorId="0">
      <text>
        <r>
          <rPr>
            <sz val="9"/>
            <rFont val="Tahoma"/>
            <family val="2"/>
          </rPr>
          <t>For each entry (taxon) fill an unique number. Use the same value in "Taxon_Local_ID" column in "Materials" and "ExternalLinks" sheets in order to connect them to a particular taxon from the "Taxa" sheet.</t>
        </r>
      </text>
    </comment>
    <comment ref="B1" authorId="0">
      <text>
        <r>
          <rPr>
            <sz val="9"/>
            <rFont val="Tahoma"/>
            <family val="2"/>
          </rPr>
          <t>Nomenclatural type (type status, typified scientific name, publication) applied to the subject.</t>
        </r>
      </text>
    </comment>
    <comment ref="C1" authorId="0">
      <text>
        <r>
          <rPr>
            <sz val="9"/>
            <rFont val="Tahoma"/>
            <family val="2"/>
          </rPr>
          <t>An identifier (preferably unique) for the record within the data set or collection.</t>
        </r>
      </text>
    </comment>
    <comment ref="D1" authorId="0">
      <text>
        <r>
          <rPr>
            <sz val="9"/>
            <rFont val="Tahoma"/>
            <family val="2"/>
          </rPr>
          <t>A reference (publication, URI) to the most detailed information available about the Occurrence.</t>
        </r>
      </text>
    </comment>
    <comment ref="E1" authorId="0">
      <text>
        <r>
          <rPr>
            <sz val="9"/>
            <rFont val="Tahoma"/>
            <family val="2"/>
          </rPr>
          <t>Comments or notes about the Occurrence.</t>
        </r>
      </text>
    </comment>
    <comment ref="F1" authorId="0">
      <text>
        <r>
          <rPr>
            <sz val="9"/>
            <rFont val="Tahoma"/>
            <family val="2"/>
          </rPr>
          <t>An identifier given to the Occurrence at the time it was recorded. Often serves as a link between field notes and an Occurrence record, such as a specimen collector's number.</t>
        </r>
      </text>
    </comment>
    <comment ref="G1" authorId="0">
      <text>
        <r>
          <rPr>
            <sz val="9"/>
            <rFont val="Tahoma"/>
            <family val="2"/>
          </rPr>
          <t>A list (concatenated and separated) of names of people, groups, or organizations responsible for recording the original Occurrence. The primary collector or observer, especially one who applies a personal identifier (recordNumber), should be listed first.</t>
        </r>
      </text>
    </comment>
    <comment ref="H1" authorId="0">
      <text>
        <r>
          <rPr>
            <sz val="9"/>
            <rFont val="Tahoma"/>
            <family val="2"/>
          </rPr>
          <t>An identifier for an individual or named group of individual organisms represented in the Occurrence. Meant to accommodate resampling of the same individual or group for monitoring purposes. May be a global unique identifier or an identifier specific to a data set.</t>
        </r>
      </text>
    </comment>
    <comment ref="I1" authorId="0">
      <text>
        <r>
          <rPr>
            <sz val="9"/>
            <rFont val="Tahoma"/>
            <family val="2"/>
          </rPr>
          <t>The number of individuals represented present at the time of the Occurrence.</t>
        </r>
      </text>
    </comment>
    <comment ref="J1" authorId="0">
      <text>
        <r>
          <rPr>
            <sz val="9"/>
            <rFont val="Tahoma"/>
            <family val="2"/>
          </rPr>
          <t>The sex of the biological individual(s) represented in the Occurrence. Recommended best practice is to use a controlled vocabulary.</t>
        </r>
      </text>
    </comment>
    <comment ref="K1" authorId="0">
      <text>
        <r>
          <rPr>
            <sz val="9"/>
            <rFont val="Tahoma"/>
            <family val="2"/>
          </rPr>
          <t>The age class or life stage of the biological individual(s) at the time the Occurrence was recorded. Recommended best practice is to use a controlled vocabulary.</t>
        </r>
      </text>
    </comment>
    <comment ref="L1" authorId="0">
      <text>
        <r>
          <rPr>
            <sz val="9"/>
            <rFont val="Tahoma"/>
            <family val="2"/>
          </rPr>
          <t>The reproductive condition of the biological individual(s) represented in the Occurrence. Recommended best practice is to use a controlled vocabulary.</t>
        </r>
      </text>
    </comment>
    <comment ref="M1" authorId="0">
      <text>
        <r>
          <rPr>
            <sz val="9"/>
            <rFont val="Tahoma"/>
            <family val="2"/>
          </rPr>
          <t>A description of the behavior shown by the subject at the time the Occurrence was recorded.  Recommended best practice is to use a controlled vocabulary.</t>
        </r>
      </text>
    </comment>
    <comment ref="N1" authorId="0">
      <text>
        <r>
          <rPr>
            <sz val="9"/>
            <rFont val="Tahoma"/>
            <family val="2"/>
          </rPr>
          <t>The process by which the biological individual(s) represented in the Occurrence became established at the location. Recommended best practice is to use a controlled vocabulary.</t>
        </r>
      </text>
    </comment>
    <comment ref="O1" authorId="0">
      <text>
        <r>
          <rPr>
            <sz val="9"/>
            <rFont val="Tahoma"/>
            <family val="2"/>
          </rPr>
          <t>A statement about the presence or absence of a Taxon at a Location. Recommended best practice is to use a controlled vocabulary.</t>
        </r>
      </text>
    </comment>
    <comment ref="P1" authorId="0">
      <text>
        <r>
          <rPr>
            <sz val="9"/>
            <rFont val="Tahoma"/>
            <family val="2"/>
          </rPr>
          <t>A list (concatenated and separated) of preparations and preservation methods for a specimen.</t>
        </r>
      </text>
    </comment>
    <comment ref="Q1" authorId="0">
      <text>
        <r>
          <rPr>
            <sz val="9"/>
            <rFont val="Tahoma"/>
            <family val="2"/>
          </rPr>
          <t>The current state of a specimen with respect to the collection identified in collectionCode or collectionID. Recommended best practice is to use a controlled vocabulary.</t>
        </r>
      </text>
    </comment>
    <comment ref="R1" authorId="0">
      <text>
        <r>
          <rPr>
            <sz val="9"/>
            <rFont val="Tahoma"/>
            <family val="2"/>
          </rPr>
          <t>A list (concatenated and separated) of previous or alternate fully qualified catalog numbers or other human-used identifiers for the same Occurrence, whether in the current or any other data set or collection.</t>
        </r>
      </text>
    </comment>
    <comment ref="S1" authorId="0">
      <text>
        <r>
          <rPr>
            <sz val="9"/>
            <rFont val="Tahoma"/>
            <family val="2"/>
          </rPr>
          <t>A list (concatenated and separated) of previous assignments of names to the Occurrence.</t>
        </r>
      </text>
    </comment>
    <comment ref="T1" authorId="0">
      <text>
        <r>
          <rPr>
            <sz val="9"/>
            <rFont val="Tahoma"/>
            <family val="2"/>
          </rPr>
          <t>A list (concatenated and separated) of identifiers (publication, global unique identifier, URI) of media associated with the Occurrence.</t>
        </r>
      </text>
    </comment>
    <comment ref="U1" authorId="0">
      <text>
        <r>
          <rPr>
            <sz val="9"/>
            <rFont val="Tahoma"/>
            <family val="2"/>
          </rPr>
          <t>A list (concatenated and separated) of identifiers (publication, bibliographic reference, global unique identifier, URI) of literature associated with the Occurrence.</t>
        </r>
      </text>
    </comment>
    <comment ref="V1" authorId="0">
      <text>
        <r>
          <rPr>
            <sz val="9"/>
            <rFont val="Tahoma"/>
            <family val="2"/>
          </rPr>
          <t>A list (concatenated and separated) of identifiers of other Occurrence records and their associations to this Occurrence.</t>
        </r>
      </text>
    </comment>
    <comment ref="W1" authorId="0">
      <text>
        <r>
          <rPr>
            <sz val="9"/>
            <rFont val="Tahoma"/>
            <family val="2"/>
          </rPr>
          <t>A list (concatenated and separated) of identifiers (publication, global unique identifier, URI) of genetic sequence information associated with the Occurrence.</t>
        </r>
      </text>
    </comment>
    <comment ref="X1" authorId="0">
      <text>
        <r>
          <rPr>
            <sz val="9"/>
            <rFont val="Tahoma"/>
            <family val="2"/>
          </rPr>
          <t>An identifier for the set of taxon information (data associated with the Taxon class). May be a global unique identifier or an identifier specific to the data set.</t>
        </r>
      </text>
    </comment>
    <comment ref="Y1" authorId="0">
      <text>
        <r>
          <rPr>
            <sz val="9"/>
            <rFont val="Tahoma"/>
            <family val="2"/>
          </rPr>
          <t>An identifier for the nomenclatural (not taxonomic) details of a scientific name.</t>
        </r>
      </text>
    </comment>
    <comment ref="Z1" authorId="0">
      <text>
        <r>
          <rPr>
            <sz val="9"/>
            <rFont val="Tahoma"/>
            <family val="2"/>
          </rPr>
          <t>An identifier for the name usage (documented meaning of the name according to a source) of the currently valid (zoological) or accepted (botanical) taxon.</t>
        </r>
      </text>
    </comment>
    <comment ref="AA1" authorId="0">
      <text>
        <r>
          <rPr>
            <sz val="9"/>
            <rFont val="Tahoma"/>
            <family val="2"/>
          </rPr>
          <t>An identifier for the name usage (documented meaning of the name according to a source) of the direct, most proximate higher-rank parent taxon (in a classification) of the most specific element of the scientificName.</t>
        </r>
      </text>
    </comment>
    <comment ref="AB1" authorId="0">
      <text>
        <r>
          <rPr>
            <sz val="9"/>
            <rFont val="Tahoma"/>
            <family val="2"/>
          </rPr>
          <t>An identifier for the name usage (documented meaning of the name according to a source) in which the terminal element of the scientificName was originally established under the rules of the associated nomenclaturalCode.</t>
        </r>
      </text>
    </comment>
    <comment ref="AC1" authorId="0">
      <text>
        <r>
          <rPr>
            <sz val="9"/>
            <rFont val="Tahoma"/>
            <family val="2"/>
          </rPr>
          <t>An identifier for the source in which the specific taxon concept circumscription is defined or implied. See nameAccordingTo.</t>
        </r>
      </text>
    </comment>
    <comment ref="AD1" authorId="0">
      <text>
        <r>
          <rPr>
            <sz val="9"/>
            <rFont val="Tahoma"/>
            <family val="2"/>
          </rPr>
          <t>An identifier for the publication in which the scientificName was originally established under the rules of the associated nomenclaturalCode.</t>
        </r>
      </text>
    </comment>
    <comment ref="AE1" authorId="0">
      <text>
        <r>
          <rPr>
            <sz val="9"/>
            <rFont val="Tahoma"/>
            <family val="2"/>
          </rPr>
          <t>An identifier for the taxonomic concept to which the record refers - not for the nomenclatural details of a taxon.</t>
        </r>
      </text>
    </comment>
    <comment ref="AF1" authorId="0">
      <text>
        <r>
          <rPr>
            <sz val="9"/>
            <rFont val="Tahoma"/>
            <family val="2"/>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text>
    </comment>
    <comment ref="AG1" authorId="0">
      <text>
        <r>
          <rPr>
            <sz val="9"/>
            <rFont val="Tahoma"/>
            <family val="2"/>
          </rPr>
          <t>The full name, with authorship and date information if known, of the currently valid (zoological) or accepted (botanical) taxon.</t>
        </r>
      </text>
    </comment>
    <comment ref="AH1" authorId="0">
      <text>
        <r>
          <rPr>
            <sz val="9"/>
            <rFont val="Tahoma"/>
            <family val="2"/>
          </rPr>
          <t>The full name, with authorship and date information if known, of the direct, most proximate higher-rank parent taxon (in a classification) of the most specific element of the scientificName.</t>
        </r>
      </text>
    </comment>
    <comment ref="AI1" authorId="0">
      <text>
        <r>
          <rPr>
            <sz val="9"/>
            <rFont val="Tahoma"/>
            <family val="2"/>
          </rPr>
          <t>The taxon name, with authorship and date information if known, as it originally appeared when first established under the rules of the associated nomenclaturalCode. The basionym (botany) or basonym (bacteriology) of the scientificName or the senior/earlier homonym for replaced names.</t>
        </r>
      </text>
    </comment>
    <comment ref="AJ1" authorId="0">
      <text>
        <r>
          <rPr>
            <sz val="9"/>
            <rFont val="Tahoma"/>
            <family val="2"/>
          </rPr>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r>
      </text>
    </comment>
    <comment ref="AK1" authorId="0">
      <text>
        <r>
          <rPr>
            <sz val="9"/>
            <rFont val="Tahoma"/>
            <family val="2"/>
          </rPr>
          <t>A reference for the publication in which the scientificName was originally established under the rules of the associated nomenclaturalCode.</t>
        </r>
      </text>
    </comment>
    <comment ref="AL1" authorId="0">
      <text>
        <r>
          <rPr>
            <sz val="9"/>
            <rFont val="Tahoma"/>
            <family val="2"/>
          </rPr>
          <t>A list (concatenated and separated) of taxa names terminating at the rank immediately superior to the taxon referenced in the taxon record. Recommended best practice is to order the list starting with the highest rank and separating the names for each rank with a semi-colon (";").</t>
        </r>
      </text>
    </comment>
    <comment ref="AM1" authorId="0">
      <text>
        <r>
          <rPr>
            <sz val="9"/>
            <rFont val="Tahoma"/>
            <family val="2"/>
          </rPr>
          <t>The full scientific name of the kingdom in which the taxon is classified.</t>
        </r>
      </text>
    </comment>
    <comment ref="AN1" authorId="0">
      <text>
        <r>
          <rPr>
            <sz val="9"/>
            <rFont val="Tahoma"/>
            <family val="2"/>
          </rPr>
          <t>The full scientific name of the phylum or division in which the taxon is classified.</t>
        </r>
      </text>
    </comment>
    <comment ref="AO1" authorId="0">
      <text>
        <r>
          <rPr>
            <sz val="9"/>
            <rFont val="Tahoma"/>
            <family val="2"/>
          </rPr>
          <t>The full scientific name of the class in which the taxon is classified.</t>
        </r>
      </text>
    </comment>
    <comment ref="AP1" authorId="0">
      <text>
        <r>
          <rPr>
            <sz val="9"/>
            <rFont val="Tahoma"/>
            <family val="2"/>
          </rPr>
          <t>The full scientific name of the order in which the taxon is classified.</t>
        </r>
      </text>
    </comment>
    <comment ref="AQ1" authorId="0">
      <text>
        <r>
          <rPr>
            <sz val="9"/>
            <rFont val="Tahoma"/>
            <family val="2"/>
          </rPr>
          <t>The full scientific name of the family in which the taxon is classified.</t>
        </r>
      </text>
    </comment>
    <comment ref="AR1" authorId="0">
      <text>
        <r>
          <rPr>
            <sz val="9"/>
            <rFont val="Tahoma"/>
            <family val="2"/>
          </rPr>
          <t>The full scientific name of the genus in which the taxon is classified.</t>
        </r>
      </text>
    </comment>
    <comment ref="AS1" authorId="0">
      <text>
        <r>
          <rPr>
            <sz val="9"/>
            <rFont val="Tahoma"/>
            <family val="2"/>
          </rPr>
          <t>The full scientific name of the subgenus in which the taxon is classified. Values should include the genus to avoid homonym confusion.</t>
        </r>
      </text>
    </comment>
    <comment ref="AT1" authorId="0">
      <text>
        <r>
          <rPr>
            <sz val="9"/>
            <rFont val="Tahoma"/>
            <family val="2"/>
          </rPr>
          <t>The name of the first or species epithet of the scientificName.</t>
        </r>
      </text>
    </comment>
    <comment ref="AU1" authorId="0">
      <text>
        <r>
          <rPr>
            <sz val="9"/>
            <rFont val="Tahoma"/>
            <family val="2"/>
          </rPr>
          <t>The name of the lowest or terminal infraspecific epithet of the scientificName, excluding any rank designation.</t>
        </r>
      </text>
    </comment>
    <comment ref="AV1" authorId="0">
      <text>
        <r>
          <rPr>
            <sz val="9"/>
            <rFont val="Tahoma"/>
            <family val="2"/>
          </rPr>
          <t>The taxonomic rank of the most specific name in the scientificName. Recommended best practice is to use a controlled vocabulary.</t>
        </r>
      </text>
    </comment>
    <comment ref="AW1" authorId="0">
      <text>
        <r>
          <rPr>
            <sz val="9"/>
            <rFont val="Tahoma"/>
            <family val="2"/>
          </rPr>
          <t>The taxonomic rank of the most specific name in the scientificName as it appears in the original record.</t>
        </r>
      </text>
    </comment>
    <comment ref="AX1" authorId="0">
      <text>
        <r>
          <rPr>
            <sz val="9"/>
            <rFont val="Tahoma"/>
            <family val="2"/>
          </rPr>
          <t>The authorship information for the scientificName formatted according to the conventions of the applicable nomenclaturalCode.</t>
        </r>
      </text>
    </comment>
    <comment ref="AY1" authorId="0">
      <text>
        <r>
          <rPr>
            <sz val="9"/>
            <rFont val="Tahoma"/>
            <family val="2"/>
          </rPr>
          <t>A common or vernacular name.</t>
        </r>
      </text>
    </comment>
    <comment ref="AZ1" authorId="0">
      <text>
        <r>
          <rPr>
            <sz val="9"/>
            <rFont val="Tahoma"/>
            <family val="2"/>
          </rPr>
          <t>The nomenclatural code (or codes in the case of an ambiregnal name) under which the scientificName is constructed. Recommended best practice is to use a controlled vocabulary.</t>
        </r>
      </text>
    </comment>
    <comment ref="BA1" authorId="0">
      <text>
        <r>
          <rPr>
            <sz val="9"/>
            <rFont val="Tahoma"/>
            <family val="2"/>
          </rPr>
          <t>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Recommended best practice is to use a controlled vocabulary.</t>
        </r>
      </text>
    </comment>
    <comment ref="BB1" authorId="0">
      <text>
        <r>
          <rPr>
            <sz val="9"/>
            <rFont val="Tahoma"/>
            <family val="2"/>
          </rPr>
          <t>The status related to the original publication of the name and its conformance to the relevant rules of nomenclature. It is based essentially on an algorithm according to the business rules of the code.  It requires no taxonomic opinion.</t>
        </r>
      </text>
    </comment>
    <comment ref="BC1" authorId="0">
      <text>
        <r>
          <rPr>
            <sz val="9"/>
            <rFont val="Tahoma"/>
            <family val="2"/>
          </rPr>
          <t>Comments or notes about the taxon or name.</t>
        </r>
      </text>
    </comment>
    <comment ref="BD1" authorId="0">
      <text>
        <r>
          <rPr>
            <sz val="9"/>
            <rFont val="Tahoma"/>
            <family val="2"/>
          </rPr>
          <t>An identifier for the set of location information (data associated with dcterms:Location). May be a global unique identifier or an identifier specific to the data set.</t>
        </r>
      </text>
    </comment>
    <comment ref="BE1" authorId="0">
      <text>
        <r>
          <rPr>
            <sz val="9"/>
            <rFont val="Tahoma"/>
            <family val="2"/>
          </rPr>
          <t>An identifier for the geographic region within which the Location occurred. Recommended best practice is to use an persistent identifier from a controlled vocabulary such as the Getty Thesaurus of Geographic Names.</t>
        </r>
      </text>
    </comment>
    <comment ref="BF1" authorId="0">
      <text>
        <r>
          <rPr>
            <sz val="9"/>
            <rFont val="Tahoma"/>
            <family val="2"/>
          </rPr>
          <t>A list (concatenated and separated) of geographic names less specific than the information captured in the locality term.</t>
        </r>
      </text>
    </comment>
    <comment ref="BG1" authorId="0">
      <text>
        <r>
          <rPr>
            <sz val="9"/>
            <rFont val="Tahoma"/>
            <family val="2"/>
          </rPr>
          <t>The name of the continent in which the Location occurs. Recommended best practice is to use a controlled vocabulary such as the Getty Thesaurus of Geographic Names or the ISO 3166 Continent code.</t>
        </r>
      </text>
    </comment>
    <comment ref="BH1" authorId="0">
      <text>
        <r>
          <rPr>
            <sz val="9"/>
            <rFont val="Tahoma"/>
            <family val="2"/>
          </rPr>
          <t>The name of the water body in which the Location occurs. Recommended best practice is to use a controlled vocabulary such as the Getty Thesaurus of Geographic Names.</t>
        </r>
      </text>
    </comment>
    <comment ref="BI1" authorId="0">
      <text>
        <r>
          <rPr>
            <sz val="9"/>
            <rFont val="Tahoma"/>
            <family val="2"/>
          </rPr>
          <t>The name of the island group in which the Location occurs. Recommended best practice is to use a controlled vocabulary such as the Getty Thesaurus of Geographic Names.</t>
        </r>
      </text>
    </comment>
    <comment ref="BJ1" authorId="0">
      <text>
        <r>
          <rPr>
            <sz val="9"/>
            <rFont val="Tahoma"/>
            <family val="2"/>
          </rPr>
          <t>The name of the island on or near which the Location occurs. Recommended best practice is to use a controlled vocabulary such as the Getty Thesaurus of Geographic Names.</t>
        </r>
      </text>
    </comment>
    <comment ref="BK1" authorId="0">
      <text>
        <r>
          <rPr>
            <sz val="9"/>
            <rFont val="Tahoma"/>
            <family val="2"/>
          </rPr>
          <t>The name of the country or major administrative unit in which the Location occurs. Recommended best practice is to use a controlled vocabulary such as the Getty Thesaurus of Geographic Names.</t>
        </r>
      </text>
    </comment>
    <comment ref="BL1" authorId="0">
      <text>
        <r>
          <rPr>
            <sz val="9"/>
            <rFont val="Tahoma"/>
            <family val="2"/>
          </rPr>
          <t>The standard code for the country in which the Location occurs. Recommended best practice is to use ISO 3166-1-alpha-2 country codes.</t>
        </r>
      </text>
    </comment>
    <comment ref="BM1" authorId="0">
      <text>
        <r>
          <rPr>
            <sz val="9"/>
            <rFont val="Tahoma"/>
            <family val="2"/>
          </rPr>
          <t>The name of the next smaller administrative region than country (state, province, canton, department, region, etc.) in which the Location occurs.</t>
        </r>
      </text>
    </comment>
    <comment ref="BN1" authorId="0">
      <text>
        <r>
          <rPr>
            <sz val="9"/>
            <rFont val="Tahoma"/>
            <family val="2"/>
          </rPr>
          <t>The full, unabbreviated name of the next smaller administrative region than stateProvince (county, shire, department, etc.) in which the Location occurs.</t>
        </r>
      </text>
    </comment>
    <comment ref="BO1" authorId="0">
      <text>
        <r>
          <rPr>
            <sz val="9"/>
            <rFont val="Tahoma"/>
            <family val="2"/>
          </rPr>
          <t>The full, unabbreviated name of the next smaller administrative region than county (city, municipality, etc.) in which the Location occurs. Do not use this term for a nearby named place that does not contain the actual location.</t>
        </r>
      </text>
    </comment>
    <comment ref="BP1" authorId="0">
      <text>
        <r>
          <rPr>
            <sz val="9"/>
            <rFont val="Tahoma"/>
            <family val="2"/>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r>
      </text>
    </comment>
    <comment ref="BQ1" authorId="0">
      <text>
        <r>
          <rPr>
            <sz val="9"/>
            <rFont val="Tahoma"/>
            <family val="2"/>
          </rPr>
          <t>The original textual description of the place.</t>
        </r>
      </text>
    </comment>
    <comment ref="BR1" authorId="0">
      <text>
        <r>
          <rPr>
            <sz val="9"/>
            <rFont val="Tahoma"/>
            <family val="2"/>
          </rPr>
          <t>The original description of the elevation (altitude, usually above sea level) of the Location.</t>
        </r>
      </text>
    </comment>
    <comment ref="BS1" authorId="0">
      <text>
        <r>
          <rPr>
            <sz val="9"/>
            <rFont val="Tahoma"/>
            <family val="2"/>
          </rPr>
          <t>The lower limit of the range of elevation (altitude, usually above sea level), in meters.</t>
        </r>
      </text>
    </comment>
    <comment ref="BT1" authorId="0">
      <text>
        <r>
          <rPr>
            <sz val="9"/>
            <rFont val="Tahoma"/>
            <family val="2"/>
          </rPr>
          <t>The upper limit of the range of elevation (altitude, usually above sea level), in meters.</t>
        </r>
      </text>
    </comment>
    <comment ref="BU1" authorId="0">
      <text>
        <r>
          <rPr>
            <sz val="9"/>
            <rFont val="Tahoma"/>
            <family val="2"/>
          </rPr>
          <t>The original description of the depth below the local surface.</t>
        </r>
      </text>
    </comment>
    <comment ref="BV1" authorId="0">
      <text>
        <r>
          <rPr>
            <sz val="9"/>
            <rFont val="Tahoma"/>
            <family val="2"/>
          </rPr>
          <t>The lesser depth of a range of depth below the local surface, in meters.</t>
        </r>
      </text>
    </comment>
    <comment ref="BW1" authorId="0">
      <text>
        <r>
          <rPr>
            <sz val="9"/>
            <rFont val="Tahoma"/>
            <family val="2"/>
          </rPr>
          <t>The greater depth of a range of depth below the local surface, in meters.</t>
        </r>
      </text>
    </comment>
    <comment ref="BX1" authorId="0">
      <text>
        <r>
          <rPr>
            <sz val="9"/>
            <rFont val="Tahoma"/>
            <family val="2"/>
          </rPr>
          <t>The lesser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Y1" authorId="0">
      <text>
        <r>
          <rPr>
            <sz val="9"/>
            <rFont val="Tahoma"/>
            <family val="2"/>
          </rPr>
          <t>The greater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Z1" authorId="0">
      <text>
        <r>
          <rPr>
            <sz val="9"/>
            <rFont val="Tahoma"/>
            <family val="2"/>
          </rPr>
          <t>Information about the source of this Location information. Could be a publication (gazetteer), institution, or team of individuals.</t>
        </r>
      </text>
    </comment>
    <comment ref="CA1" authorId="0">
      <text>
        <r>
          <rPr>
            <sz val="9"/>
            <rFont val="Tahoma"/>
            <family val="2"/>
          </rPr>
          <t>Comments or notes about the Location.</t>
        </r>
      </text>
    </comment>
    <comment ref="CB1" authorId="0">
      <text>
        <r>
          <rPr>
            <sz val="9"/>
            <rFont val="Tahoma"/>
            <family val="2"/>
          </rPr>
          <t>The verbatim original spatial coordinates of the Location. The coordinate ellipsoid, geodeticDatum, or full Spatial Reference System (SRS) for these coordinates should be stored in verbatimSRS and the coordinate system should be stored in verbatimCoordinateSystem.</t>
        </r>
      </text>
    </comment>
    <comment ref="CC1" authorId="0">
      <text>
        <r>
          <rPr>
            <sz val="9"/>
            <rFont val="Tahoma"/>
            <family val="2"/>
          </rPr>
          <t>The verbatim original latitude of the Location. The coordinate ellipsoid, geodeticDatum, or full Spatial Reference System (SRS) for these coordinates should be stored in verbatimSRS and the coordinate system should be stored in verbatimCoordinateSystem.</t>
        </r>
      </text>
    </comment>
    <comment ref="CD1" authorId="0">
      <text>
        <r>
          <rPr>
            <sz val="9"/>
            <rFont val="Tahoma"/>
            <family val="2"/>
          </rPr>
          <t>The verbatim original longitude of the Location. The coordinate ellipsoid, geodeticDatum, or full Spatial Reference System (SRS) for these coordinates should be stored in verbatimSRS and the coordinate system should be stored in verbatimCoordinateSystem.</t>
        </r>
      </text>
    </comment>
    <comment ref="CE1" authorId="0">
      <text>
        <r>
          <rPr>
            <sz val="9"/>
            <rFont val="Tahoma"/>
            <family val="2"/>
          </rPr>
          <t>The spatial coordinate system for the verbatimLatitude and verbatimLongitude or the verbatimCoordinates of the Location. Recommended best practice is to use a controlled vocabulary.</t>
        </r>
      </text>
    </comment>
    <comment ref="CF1" authorId="0">
      <text>
        <r>
          <rPr>
            <sz val="9"/>
            <rFont val="Tahoma"/>
            <family val="2"/>
          </rPr>
          <t>The ellipsoid, geodetic datum, or spatial reference system (SRS) upon which coordinates given in verbatimLatitude and verbatimLongitude, or verbatimCoordinates are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G1" authorId="0">
      <text>
        <r>
          <rPr>
            <sz val="9"/>
            <rFont val="Tahoma"/>
            <family val="2"/>
          </rPr>
          <t>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CH1" authorId="0">
      <text>
        <r>
          <rPr>
            <sz val="9"/>
            <rFont val="Tahoma"/>
            <family val="2"/>
          </rPr>
          <t>The geographic longitude (in decimal degrees, using the spatial reference system given in geodeticDatum) of the geographic center of a Location. Positive values are east of the Greenwich Meridian, negative values are west of it. Legal values lie between -180 and 180, inclusive.</t>
        </r>
      </text>
    </comment>
    <comment ref="CI1" authorId="0">
      <text>
        <r>
          <rPr>
            <sz val="9"/>
            <rFont val="Tahoma"/>
            <family val="2"/>
          </rPr>
          <t>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J1" authorId="0">
      <text>
        <r>
          <rPr>
            <sz val="9"/>
            <rFont val="Tahoma"/>
            <family val="2"/>
          </rPr>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r>
      </text>
    </comment>
    <comment ref="CK1" authorId="0">
      <text>
        <r>
          <rPr>
            <sz val="9"/>
            <rFont val="Tahoma"/>
            <family val="2"/>
          </rPr>
          <t>A decimal representation of the precision of the coordinates given in the decimalLatitude and decimalLongitude.</t>
        </r>
      </text>
    </comment>
    <comment ref="CL1" authorId="0">
      <text>
        <r>
          <rPr>
            <sz val="9"/>
            <rFont val="Tahoma"/>
            <family val="2"/>
          </rPr>
          <t>The ratio of the area of the point-radius (decimalLatitude, decimalLongitude, coordinateUncertaintyInMeters) to the area of the true (original, or most specific) spatial representation of the Location. Legal values are 0, greater than or equal to 1, or undefined. A value of 1 is an exact match or 100% overlap. A value of 0 should be used if the given point-radius does not completely contain the original representation. The pointRadiusSpatialFit is undefined (and should be left blank) if the original representation is a point without uncertainty and the given georeference is not that same point (without uncertainty). If both the original and the given georeference are the same point, the pointRadiusSpatialFit is 1.</t>
        </r>
      </text>
    </comment>
    <comment ref="CM1" authorId="0">
      <text>
        <r>
          <rPr>
            <sz val="9"/>
            <rFont val="Tahoma"/>
            <family val="2"/>
          </rPr>
          <t>A Well-Known Text (WKT) representation of the shape (footprint, geometry) that defines the Location. A Location may have both a point-radius representation (see decimalLatitude) and a footprint representation, and they may differ from each other.</t>
        </r>
      </text>
    </comment>
    <comment ref="CN1" authorId="0">
      <text>
        <r>
          <rPr>
            <sz val="9"/>
            <rFont val="Tahoma"/>
            <family val="2"/>
          </rPr>
          <t>A Well-Known Text (WKT) representation of the Spatial Reference System (SRS) for the footprintWKT of the Location. Do not use this term to describe the SRS of the decimalLatitude and decimalLongitude, even if it is the same as for the footprintWKT - use the geodeticDatum instead.</t>
        </r>
      </text>
    </comment>
    <comment ref="CO1" authorId="0">
      <text>
        <r>
          <rPr>
            <sz val="9"/>
            <rFont val="Tahoma"/>
            <family val="2"/>
          </rPr>
          <t>The ratio of the area of the footprint (footprintWKT) to the area of the true (original, or most specific) spatial representation of the Location. Legal values are 0, greater than or equal to 1, or undefined. A value of 1 is an exact match or 100% overlap. A value of 0 should be used if the given footprint does not completely contain the original representation. The footprintSpatialFit is undefined (and should be left blank) if the original representation is a point and the given georeference is not that same point. If both the original and the given georeference are the same point, the footprintSpatialFit is 1.</t>
        </r>
      </text>
    </comment>
    <comment ref="CP1" authorId="0">
      <text>
        <r>
          <rPr>
            <sz val="9"/>
            <rFont val="Tahoma"/>
            <family val="2"/>
          </rPr>
          <t>A list (concatenated and separated) of names of people, groups, or organizations who determined the georeference (spatial representation) the Location.</t>
        </r>
      </text>
    </comment>
    <comment ref="CQ1" authorId="0">
      <text>
        <r>
          <rPr>
            <sz val="9"/>
            <rFont val="Tahoma"/>
            <family val="2"/>
          </rPr>
          <t>A description or reference to the methods used to determine the spatial footprint, coordinates, and uncertainties.</t>
        </r>
      </text>
    </comment>
    <comment ref="CR1" authorId="0">
      <text>
        <r>
          <rPr>
            <sz val="9"/>
            <rFont val="Tahoma"/>
            <family val="2"/>
          </rPr>
          <t>A list (concatenated and separated) of maps, gazetteers, or other resources used to georeference the Location, described specifically enough to allow anyone in the future to use the same resources.</t>
        </r>
      </text>
    </comment>
    <comment ref="CS1" authorId="0">
      <text>
        <r>
          <rPr>
            <sz val="9"/>
            <rFont val="Tahoma"/>
            <family val="2"/>
          </rPr>
          <t>A categorical description of the extent to which the georeference has been verified to represent the best possible spatial description. Recommended best practice is to use a controlled vocabulary.</t>
        </r>
      </text>
    </comment>
    <comment ref="CT1" authorId="0">
      <text>
        <r>
          <rPr>
            <sz val="9"/>
            <rFont val="Tahoma"/>
            <family val="2"/>
          </rPr>
          <t>Notes or comments about the spatial description determination, explaining assumptions made in addition or opposition to the those formalized in the method referred to in georeferenceProtocol.</t>
        </r>
      </text>
    </comment>
    <comment ref="CU1" authorId="0">
      <text>
        <r>
          <rPr>
            <sz val="9"/>
            <rFont val="Tahoma"/>
            <family val="2"/>
          </rPr>
          <t>An identifier for the Identification (the body of information associated with the assignment of a scientific name). May be a global unique identifier or an identifier specific to the data set.</t>
        </r>
      </text>
    </comment>
    <comment ref="CV1" authorId="0">
      <text>
        <r>
          <rPr>
            <sz val="9"/>
            <rFont val="Tahoma"/>
            <family val="2"/>
          </rPr>
          <t>A list (concatenated and separated) of names of people, groups, or organizations who assigned the Taxon to the subject.</t>
        </r>
      </text>
    </comment>
    <comment ref="CW1" authorId="0">
      <text>
        <r>
          <rPr>
            <sz val="9"/>
            <rFont val="Tahoma"/>
            <family val="2"/>
          </rPr>
          <t>The date on which the subject was identified as representing the Taxon. Recommended best practice is to use an encoding scheme, such as ISO 8601:2004(E).</t>
        </r>
      </text>
    </comment>
    <comment ref="CX1" authorId="0">
      <text>
        <r>
          <rPr>
            <sz val="9"/>
            <rFont val="Tahoma"/>
            <family val="2"/>
          </rPr>
          <t>A list (concatenated and separated) of references (publication, global unique identifier, URI) used in the Identification.</t>
        </r>
      </text>
    </comment>
    <comment ref="CY1" authorId="0">
      <text>
        <r>
          <rPr>
            <sz val="9"/>
            <rFont val="Tahoma"/>
            <family val="2"/>
          </rPr>
          <t>Comments or notes about the Identification.</t>
        </r>
      </text>
    </comment>
    <comment ref="CZ1" authorId="0">
      <text>
        <r>
          <rPr>
            <sz val="9"/>
            <rFont val="Tahoma"/>
            <family val="2"/>
          </rPr>
          <t>A brief phrase or a standard term ("cf.", "aff.") to express the determiner&amp;apos;s doubts about the Identification.</t>
        </r>
      </text>
    </comment>
    <comment ref="DA1" authorId="0">
      <text>
        <r>
          <rPr>
            <sz val="9"/>
            <rFont val="Tahoma"/>
            <family val="2"/>
          </rPr>
          <t>An identifier for the set of information associated with a GeologicalContext (the location within a geological context, such as stratigraphy). May be a global unique identifier or an identifier specific to the data set.</t>
        </r>
      </text>
    </comment>
    <comment ref="DB1" authorId="0">
      <text>
        <r>
          <rPr>
            <sz val="9"/>
            <rFont val="Tahoma"/>
            <family val="2"/>
          </rPr>
          <t>The full name of the earliest possible geochronologic eon or lowest chrono-stratigraphic eonothem or the informal name ("Precambrian") attributable to the stratigraphic horizon from which the cataloged item was collected.</t>
        </r>
      </text>
    </comment>
    <comment ref="DC1" authorId="0">
      <text>
        <r>
          <rPr>
            <sz val="9"/>
            <rFont val="Tahoma"/>
            <family val="2"/>
          </rPr>
          <t>The full name of the latest possible geochronologic eon or highest chrono-stratigraphic eonothem or the informal name ("Precambrian") attributable to the stratigraphic horizon from which the cataloged item was collected.</t>
        </r>
      </text>
    </comment>
    <comment ref="DD1" authorId="0">
      <text>
        <r>
          <rPr>
            <sz val="9"/>
            <rFont val="Tahoma"/>
            <family val="2"/>
          </rPr>
          <t>The full name of the earliest possible geochronologic era or lowest chronostratigraphic erathem attributable to the stratigraphic horizon from which the cataloged item was collected.</t>
        </r>
      </text>
    </comment>
    <comment ref="DE1" authorId="0">
      <text>
        <r>
          <rPr>
            <sz val="9"/>
            <rFont val="Tahoma"/>
            <family val="2"/>
          </rPr>
          <t>The full name of the latest possible geochronologic era or highest chronostratigraphic erathem attributable to the stratigraphic horizon from which the cataloged item was collected.</t>
        </r>
      </text>
    </comment>
    <comment ref="DF1" authorId="0">
      <text>
        <r>
          <rPr>
            <sz val="9"/>
            <rFont val="Tahoma"/>
            <family val="2"/>
          </rPr>
          <t>The full name of the earliest possible geochronologic period or lowest chronostratigraphic system attributable to the stratigraphic horizon from which the cataloged item was collected.</t>
        </r>
      </text>
    </comment>
    <comment ref="DG1" authorId="0">
      <text>
        <r>
          <rPr>
            <sz val="9"/>
            <rFont val="Tahoma"/>
            <family val="2"/>
          </rPr>
          <t>The full name of the latest possible geochronologic period or highest chronostratigraphic system attributable to the stratigraphic horizon from which the cataloged item was collected.</t>
        </r>
      </text>
    </comment>
    <comment ref="DH1" authorId="0">
      <text>
        <r>
          <rPr>
            <sz val="9"/>
            <rFont val="Tahoma"/>
            <family val="2"/>
          </rPr>
          <t>The full name of the earliest possible geochronologic epoch or lowest chronostratigraphic series attributable to the stratigraphic horizon from which the cataloged item was collected.</t>
        </r>
      </text>
    </comment>
    <comment ref="DI1" authorId="0">
      <text>
        <r>
          <rPr>
            <sz val="9"/>
            <rFont val="Tahoma"/>
            <family val="2"/>
          </rPr>
          <t>The full name of the latest possible geochronologic epoch or highest chronostratigraphic series attributable to the stratigraphic horizon from which the cataloged item was collected.</t>
        </r>
      </text>
    </comment>
    <comment ref="DJ1" authorId="0">
      <text>
        <r>
          <rPr>
            <sz val="9"/>
            <rFont val="Tahoma"/>
            <family val="2"/>
          </rPr>
          <t>The full name of the earliest possible geochronologic age or lowest chronostratigraphic stage attributable to the stratigraphic horizon from which the cataloged item was collected.</t>
        </r>
      </text>
    </comment>
    <comment ref="DK1" authorId="0">
      <text>
        <r>
          <rPr>
            <sz val="9"/>
            <rFont val="Tahoma"/>
            <family val="2"/>
          </rPr>
          <t>The full name of the latest possible geochronologic age or highest chronostratigraphic stage attributable to the stratigraphic horizon from which the cataloged item was collected.</t>
        </r>
      </text>
    </comment>
    <comment ref="DL1" authorId="0">
      <text>
        <r>
          <rPr>
            <sz val="9"/>
            <rFont val="Tahoma"/>
            <family val="2"/>
          </rPr>
          <t>The full name of the lowest possible geological biostratigraphic zone of the stratigraphic horizon from which the cataloged item was collected.</t>
        </r>
      </text>
    </comment>
    <comment ref="DM1" authorId="0">
      <text>
        <r>
          <rPr>
            <sz val="9"/>
            <rFont val="Tahoma"/>
            <family val="2"/>
          </rPr>
          <t>The full name of the highest possible geological biostratigraphic zone of the stratigraphic horizon from which the cataloged item was collected.</t>
        </r>
      </text>
    </comment>
    <comment ref="DN1" authorId="0">
      <text>
        <r>
          <rPr>
            <sz val="9"/>
            <rFont val="Tahoma"/>
            <family val="2"/>
          </rPr>
          <t>The combination of all litho-stratigraphic names for the rock from which the cataloged item was collected.</t>
        </r>
      </text>
    </comment>
    <comment ref="DO1" authorId="0">
      <text>
        <r>
          <rPr>
            <sz val="9"/>
            <rFont val="Tahoma"/>
            <family val="2"/>
          </rPr>
          <t>The full name of the lithostratigraphic group from which the cataloged item was collected.</t>
        </r>
      </text>
    </comment>
    <comment ref="DP1" authorId="0">
      <text>
        <r>
          <rPr>
            <sz val="9"/>
            <rFont val="Tahoma"/>
            <family val="2"/>
          </rPr>
          <t>The full name of the lithostratigraphic formation from which the cataloged item was collected.</t>
        </r>
      </text>
    </comment>
    <comment ref="DQ1" authorId="0">
      <text>
        <r>
          <rPr>
            <sz val="9"/>
            <rFont val="Tahoma"/>
            <family val="2"/>
          </rPr>
          <t>The full name of the lithostratigraphic member from which the cataloged item was collected.</t>
        </r>
      </text>
    </comment>
    <comment ref="DR1" authorId="0">
      <text>
        <r>
          <rPr>
            <sz val="9"/>
            <rFont val="Tahoma"/>
            <family val="2"/>
          </rPr>
          <t>The full name of the lithostratigraphic bed from which the cataloged item was collected.</t>
        </r>
      </text>
    </comment>
    <comment ref="DS1" authorId="0">
      <text>
        <r>
          <rPr>
            <sz val="9"/>
            <rFont val="Tahoma"/>
            <family val="2"/>
          </rPr>
          <t>An identifier for the set of information associated with an Event (something that occurs at a place and time). May be a global unique identifier or an identifier specific to the data set.</t>
        </r>
      </text>
    </comment>
    <comment ref="DT1" authorId="0">
      <text>
        <r>
          <rPr>
            <sz val="9"/>
            <rFont val="Tahoma"/>
            <family val="2"/>
          </rPr>
          <t>The name of, reference to, or description of the method or protocol used during an Event.</t>
        </r>
      </text>
    </comment>
    <comment ref="DU1" authorId="0">
      <text>
        <r>
          <rPr>
            <sz val="9"/>
            <rFont val="Tahoma"/>
            <family val="2"/>
          </rPr>
          <t>The amount of effort expended during an Event.</t>
        </r>
      </text>
    </comment>
    <comment ref="DV1" authorId="0">
      <text>
        <r>
          <rPr>
            <sz val="9"/>
            <rFont val="Tahoma"/>
            <family val="2"/>
          </rPr>
          <t>The date-time or interval during which an Event occurred. For occurrences, this is the date-time when the event was recorded. Not suitable for a time in a geological context. Recommended best practice is to use an encoding scheme, such as ISO 8601:2004(E).</t>
        </r>
      </text>
    </comment>
    <comment ref="DW1" authorId="0">
      <text>
        <r>
          <rPr>
            <sz val="9"/>
            <rFont val="Tahoma"/>
            <family val="2"/>
          </rPr>
          <t>The time or interval during which an Event occurred. Recommended best practice is to use an encoding scheme, such as ISO 8601:2004(E).</t>
        </r>
      </text>
    </comment>
    <comment ref="DX1" authorId="0">
      <text>
        <r>
          <rPr>
            <sz val="9"/>
            <rFont val="Tahoma"/>
            <family val="2"/>
          </rPr>
          <t>The earliest ordinal day of the year on which the Event occurred (1 for January 1, 365 for December 31, except in a leap year, in which case it is 366).</t>
        </r>
      </text>
    </comment>
    <comment ref="DY1" authorId="0">
      <text>
        <r>
          <rPr>
            <sz val="9"/>
            <rFont val="Tahoma"/>
            <family val="2"/>
          </rPr>
          <t>The latest ordinal day of the year on which the Event occurred (1 for January 1, 365 for December 31, except in a leap year, in which case it is 366).</t>
        </r>
      </text>
    </comment>
    <comment ref="DZ1" authorId="0">
      <text>
        <r>
          <rPr>
            <sz val="9"/>
            <rFont val="Tahoma"/>
            <family val="2"/>
          </rPr>
          <t>The four-digit year in which the Event occurred, according to the Common Era Calendar.</t>
        </r>
      </text>
    </comment>
    <comment ref="EA1" authorId="0">
      <text>
        <r>
          <rPr>
            <sz val="9"/>
            <rFont val="Tahoma"/>
            <family val="2"/>
          </rPr>
          <t>The ordinal month in which the Event occurred.</t>
        </r>
      </text>
    </comment>
    <comment ref="EB1" authorId="0">
      <text>
        <r>
          <rPr>
            <sz val="9"/>
            <rFont val="Tahoma"/>
            <family val="2"/>
          </rPr>
          <t>The integer day of the month on which the Event occurred.</t>
        </r>
      </text>
    </comment>
    <comment ref="EC1" authorId="0">
      <text>
        <r>
          <rPr>
            <sz val="9"/>
            <rFont val="Tahoma"/>
            <family val="2"/>
          </rPr>
          <t>The verbatim original representation of the date and time information for an Event.</t>
        </r>
      </text>
    </comment>
    <comment ref="ED1" authorId="0">
      <text>
        <r>
          <rPr>
            <sz val="9"/>
            <rFont val="Tahoma"/>
            <family val="2"/>
          </rPr>
          <t>A category or description of the habitat in which the Event occurred.</t>
        </r>
      </text>
    </comment>
    <comment ref="EE1" authorId="0">
      <text>
        <r>
          <rPr>
            <sz val="9"/>
            <rFont val="Tahoma"/>
            <family val="2"/>
          </rPr>
          <t>An identifier given to the event in the field. Often serves as a link between field notes and the Event.</t>
        </r>
      </text>
    </comment>
    <comment ref="EF1" authorId="0">
      <text>
        <r>
          <rPr>
            <sz val="9"/>
            <rFont val="Tahoma"/>
            <family val="2"/>
          </rPr>
          <t>One of a) an indicator of the existence of, b) a reference to (publication, URI), or c) the text of notes taken in the field about the Event.</t>
        </r>
      </text>
    </comment>
    <comment ref="EG1" authorId="0">
      <text>
        <r>
          <rPr>
            <sz val="9"/>
            <rFont val="Tahoma"/>
            <family val="2"/>
          </rPr>
          <t>Comments or notes about the Event.</t>
        </r>
      </text>
    </comment>
    <comment ref="EH1" authorId="0">
      <text>
        <r>
          <rPr>
            <sz val="9"/>
            <rFont val="Tahoma"/>
            <family val="2"/>
          </rPr>
          <t>The nature or genre of the resource. For Darwin Core, recommended best practice is to use the name of the class that defines the root of the record.</t>
        </r>
      </text>
    </comment>
    <comment ref="EI1" authorId="0">
      <text>
        <r>
          <rPr>
            <sz val="9"/>
            <rFont val="Tahoma"/>
            <family val="2"/>
          </rPr>
          <t>The most recent date-time on which the resource was changed. For Darwin Core, recommended best practice is to use an encoding scheme, such as ISO 8601:2004(E)</t>
        </r>
      </text>
    </comment>
    <comment ref="EJ1" authorId="0">
      <text>
        <r>
          <rPr>
            <sz val="9"/>
            <rFont val="Tahoma"/>
            <family val="2"/>
          </rPr>
          <t>A language of the resource. Recommended best practice is to use a controlled vocabulary such as RFC 4646 [RFC4646]</t>
        </r>
      </text>
    </comment>
    <comment ref="EK1" authorId="0">
      <text>
        <r>
          <rPr>
            <sz val="9"/>
            <rFont val="Tahoma"/>
            <family val="2"/>
          </rPr>
          <t>Information about rights held in and over the resource. Typically, rights information includes a statement about various property rights associated with the resource, including intellectual property rights</t>
        </r>
      </text>
    </comment>
    <comment ref="EL1" authorId="0">
      <text>
        <r>
          <rPr>
            <sz val="9"/>
            <rFont val="Tahoma"/>
            <family val="2"/>
          </rPr>
          <t>A person or organization owning or managing rights over the resource</t>
        </r>
      </text>
    </comment>
    <comment ref="EM1" authorId="0">
      <text>
        <r>
          <rPr>
            <sz val="9"/>
            <rFont val="Tahoma"/>
            <family val="2"/>
          </rPr>
          <t>Information about who can access the resource or an indication of its security status. Access Rights may include information regarding access or restrictions based on privacy, security, or other policies</t>
        </r>
      </text>
    </comment>
    <comment ref="EN1" authorId="0">
      <text>
        <r>
          <rPr>
            <sz val="9"/>
            <rFont val="Tahoma"/>
            <family val="2"/>
          </rPr>
          <t>A bibliographic reference for the resource as a statement indicating how this record should be cited (attributed) when used. Recommended practice is to include sufficient bibliographic detail to identify the resource as unambiguously as possible</t>
        </r>
      </text>
    </comment>
    <comment ref="EO1" authorId="0">
      <text>
        <r>
          <rPr>
            <sz val="9"/>
            <rFont val="Tahoma"/>
            <family val="2"/>
          </rPr>
          <t>An identifier for the institution having custody of the object(s) or information referred to in the record.</t>
        </r>
      </text>
    </comment>
    <comment ref="EP1" authorId="0">
      <text>
        <r>
          <rPr>
            <sz val="9"/>
            <rFont val="Tahoma"/>
            <family val="2"/>
          </rPr>
          <t>An identifier for the collection or dataset from which the record was derived. For physical specimens, the recommended best practice is to use the identifier in a collections registry such as the Biodiversity Collections Index (http://www.biodiversitycollectionsindex.org/).</t>
        </r>
      </text>
    </comment>
    <comment ref="EQ1" authorId="0">
      <text>
        <r>
          <rPr>
            <sz val="9"/>
            <rFont val="Tahoma"/>
            <family val="2"/>
          </rPr>
          <t>An identifier for the set of data. May be a global unique identifier or an identifier specific to a collection or institution.</t>
        </r>
      </text>
    </comment>
    <comment ref="ER1" authorId="0">
      <text>
        <r>
          <rPr>
            <sz val="9"/>
            <rFont val="Tahoma"/>
            <family val="2"/>
          </rPr>
          <t>The name (or acronym) in use by the institution having custody of the object(s) or information referred to in the record.</t>
        </r>
      </text>
    </comment>
    <comment ref="ES1" authorId="0">
      <text>
        <r>
          <rPr>
            <sz val="9"/>
            <rFont val="Tahoma"/>
            <family val="2"/>
          </rPr>
          <t>The name, acronym, coden, or initialism identifying the collection or data set from which the record was derived.</t>
        </r>
      </text>
    </comment>
    <comment ref="ET1" authorId="0">
      <text>
        <r>
          <rPr>
            <sz val="9"/>
            <rFont val="Tahoma"/>
            <family val="2"/>
          </rPr>
          <t>The name identifying the data set from which the record was derived.</t>
        </r>
      </text>
    </comment>
    <comment ref="EU1" authorId="0">
      <text>
        <r>
          <rPr>
            <sz val="9"/>
            <rFont val="Tahoma"/>
            <family val="2"/>
          </rPr>
          <t>The name (or acronym) in use by the institution having ownership of the object(s) or information referred to in the record.</t>
        </r>
      </text>
    </comment>
    <comment ref="EV1" authorId="0">
      <text>
        <r>
          <rPr>
            <sz val="9"/>
            <rFont val="Tahoma"/>
            <family val="2"/>
          </rPr>
          <t>The specific nature of the data record - a subtype of the dcterms:type. Recommended best practice is to use a controlled vocabulary such as the Darwin Core Type Vocabulary (http://rs.tdwg.org/dwc/terms/type-vocabulary/index.htm).</t>
        </r>
      </text>
    </comment>
    <comment ref="EW1" authorId="0">
      <text>
        <r>
          <rPr>
            <sz val="9"/>
            <rFont val="Tahoma"/>
            <family val="2"/>
          </rPr>
          <t>Additional information that exists, but that has not been shared in the given record.</t>
        </r>
      </text>
    </comment>
    <comment ref="EX1" authorId="0">
      <text>
        <r>
          <rPr>
            <sz val="9"/>
            <rFont val="Tahoma"/>
            <family val="2"/>
          </rPr>
          <t>Actions taken to make the shared data less specific or complete than in its original form. Suggests that alternative data of higher quality may be available on request.</t>
        </r>
      </text>
    </comment>
    <comment ref="EY1" authorId="0">
      <text>
        <r>
          <rPr>
            <sz val="9"/>
            <rFont val="Tahoma"/>
            <family val="2"/>
          </rPr>
          <t>A list (concatenated and separated) of additional measurements, facts, characteristics, or assertions about the record. Meant to provide a mechanism for structured content such as key-value pairs.</t>
        </r>
      </text>
    </comment>
  </commentList>
</comments>
</file>

<file path=xl/comments3.xml><?xml version="1.0" encoding="utf-8"?>
<comments xmlns="http://schemas.openxmlformats.org/spreadsheetml/2006/main">
  <authors>
    <author>Teodor Georgiev</author>
  </authors>
  <commentList>
    <comment ref="A1" authorId="0">
      <text>
        <r>
          <rPr>
            <sz val="9"/>
            <rFont val="Tahoma"/>
            <family val="2"/>
          </rPr>
          <t>For each entry (taxon) fill an unique number. Use the same value in "Taxon_Local_ID" column in "Materials" and "ExternalLinks" sheets in order to connect them to a particular taxon from the "Taxa" sheet.</t>
        </r>
      </text>
    </comment>
    <comment ref="B1" authorId="0">
      <text>
        <r>
          <rPr>
            <sz val="9"/>
            <rFont val="Tahoma"/>
            <family val="2"/>
          </rPr>
          <t>Use one of the following link types:
Barcode of Life
BHL
Catalogue of Life
Encyclopedia of Life
GBIF
GenBank
IndexFungorum
IPNI
MorphBank
MycoBank
Other URL
Pensoft Taxon Profile
Plazi
Species-ID
ZooBank</t>
        </r>
      </text>
    </comment>
  </commentList>
</comments>
</file>

<file path=xl/sharedStrings.xml><?xml version="1.0" encoding="utf-8"?>
<sst xmlns="http://schemas.openxmlformats.org/spreadsheetml/2006/main" count="917" uniqueCount="320">
  <si>
    <t>Taxon_Local_ID</t>
  </si>
  <si>
    <t>Kingdom</t>
  </si>
  <si>
    <t>Subkingdom</t>
  </si>
  <si>
    <t>Phylum</t>
  </si>
  <si>
    <t>Subphylum</t>
  </si>
  <si>
    <t>Superclass</t>
  </si>
  <si>
    <t>Class</t>
  </si>
  <si>
    <t>Subclass</t>
  </si>
  <si>
    <t>Superorder</t>
  </si>
  <si>
    <t>Order</t>
  </si>
  <si>
    <t>Suborder</t>
  </si>
  <si>
    <t>Infraorder</t>
  </si>
  <si>
    <t>Superfamily</t>
  </si>
  <si>
    <t>Family</t>
  </si>
  <si>
    <t>Subfamily</t>
  </si>
  <si>
    <t>Tribe</t>
  </si>
  <si>
    <t>Subtribe</t>
  </si>
  <si>
    <t>Genus</t>
  </si>
  <si>
    <t>Subgenus</t>
  </si>
  <si>
    <t>Species</t>
  </si>
  <si>
    <t>Subspecies</t>
  </si>
  <si>
    <t>Variety</t>
  </si>
  <si>
    <t>Form</t>
  </si>
  <si>
    <t>Authorship</t>
  </si>
  <si>
    <t>Nomenclature</t>
  </si>
  <si>
    <t>Feeds on</t>
  </si>
  <si>
    <t>Symbiotic with</t>
  </si>
  <si>
    <t>Parasite of</t>
  </si>
  <si>
    <t>Host of</t>
  </si>
  <si>
    <t>Native Status</t>
  </si>
  <si>
    <t>Conservation Status</t>
  </si>
  <si>
    <t>Distribution</t>
  </si>
  <si>
    <t>Horizon</t>
  </si>
  <si>
    <t>Notes</t>
  </si>
  <si>
    <t>Animalia</t>
  </si>
  <si>
    <t>(Linnaeus, 1758)</t>
  </si>
  <si>
    <t>typeStatus</t>
  </si>
  <si>
    <t>catalogNumber</t>
  </si>
  <si>
    <t>occurrenceDetails</t>
  </si>
  <si>
    <t>occurrenceRemarks</t>
  </si>
  <si>
    <t>recordNumber</t>
  </si>
  <si>
    <t>recordedBy</t>
  </si>
  <si>
    <t>individualID</t>
  </si>
  <si>
    <t>individualCount</t>
  </si>
  <si>
    <t>sex</t>
  </si>
  <si>
    <t>lifeStage</t>
  </si>
  <si>
    <t>reproductiveCondition</t>
  </si>
  <si>
    <t>behavior</t>
  </si>
  <si>
    <t>establishmentMeans</t>
  </si>
  <si>
    <t>occurrenceStatus</t>
  </si>
  <si>
    <t>preparations</t>
  </si>
  <si>
    <t>disposition</t>
  </si>
  <si>
    <t>otherCatalogNumbers</t>
  </si>
  <si>
    <t>previousIdentifications</t>
  </si>
  <si>
    <t>associatedMedia</t>
  </si>
  <si>
    <t>associatedReferences</t>
  </si>
  <si>
    <t>associatedOccurrences</t>
  </si>
  <si>
    <t>associatedSequences</t>
  </si>
  <si>
    <t>taxonID</t>
  </si>
  <si>
    <t>scientificNameID</t>
  </si>
  <si>
    <t>acceptedNameUsageID</t>
  </si>
  <si>
    <t>parentNameUsageID</t>
  </si>
  <si>
    <t>originalNameUsageID</t>
  </si>
  <si>
    <t>nameAccordingToID</t>
  </si>
  <si>
    <t>namePublishedInID</t>
  </si>
  <si>
    <t>taxonConceptID</t>
  </si>
  <si>
    <t>scientificName</t>
  </si>
  <si>
    <t>acceptedNameUsage</t>
  </si>
  <si>
    <t>parentNameUsage</t>
  </si>
  <si>
    <t>originalNameUsage</t>
  </si>
  <si>
    <t>nameAccordingTo</t>
  </si>
  <si>
    <t>namePublishedIn</t>
  </si>
  <si>
    <t>higherClassification</t>
  </si>
  <si>
    <t>kingdom</t>
  </si>
  <si>
    <t>phylum</t>
  </si>
  <si>
    <t>class</t>
  </si>
  <si>
    <t>order</t>
  </si>
  <si>
    <t>family</t>
  </si>
  <si>
    <t>genus</t>
  </si>
  <si>
    <t>subgenus</t>
  </si>
  <si>
    <t>specificEpithet</t>
  </si>
  <si>
    <t>infraspecificEpithet</t>
  </si>
  <si>
    <t>taxonRank</t>
  </si>
  <si>
    <t>verbatimTaxonRank</t>
  </si>
  <si>
    <t>scientificNameAuthorship</t>
  </si>
  <si>
    <t>vernacularName</t>
  </si>
  <si>
    <t>nomenclaturalCode</t>
  </si>
  <si>
    <t>taxonomicStatus</t>
  </si>
  <si>
    <t>nomenclaturalStatus</t>
  </si>
  <si>
    <t>taxonRemarks</t>
  </si>
  <si>
    <t>locationID</t>
  </si>
  <si>
    <t>higherGeographyID</t>
  </si>
  <si>
    <t>higherGeography</t>
  </si>
  <si>
    <t>continent</t>
  </si>
  <si>
    <t>waterBody</t>
  </si>
  <si>
    <t>islandGroup</t>
  </si>
  <si>
    <t>island</t>
  </si>
  <si>
    <t>country</t>
  </si>
  <si>
    <t>countryCode</t>
  </si>
  <si>
    <t>stateProvince</t>
  </si>
  <si>
    <t>county</t>
  </si>
  <si>
    <t>municipality</t>
  </si>
  <si>
    <t>locality</t>
  </si>
  <si>
    <t>verbatimLocality</t>
  </si>
  <si>
    <t>verbatimElevation</t>
  </si>
  <si>
    <t>minimumElevationInMeters</t>
  </si>
  <si>
    <t>maximumElevationInMeters</t>
  </si>
  <si>
    <t>verbatimDepth</t>
  </si>
  <si>
    <t>minimumDepthInMeters</t>
  </si>
  <si>
    <t>maximumDepthInMeters</t>
  </si>
  <si>
    <t>minimumDistanceAboveSurfaceInMeters</t>
  </si>
  <si>
    <t>maximumDistanceAboveSurfaceInMeters</t>
  </si>
  <si>
    <t>locationAccordingTo</t>
  </si>
  <si>
    <t>locationRemarks</t>
  </si>
  <si>
    <t>verbatimCoordinates</t>
  </si>
  <si>
    <t>verbatimLatitude</t>
  </si>
  <si>
    <t>verbatimLongitude</t>
  </si>
  <si>
    <t>verbatimCoordinateSystem</t>
  </si>
  <si>
    <t>verbatimSRS</t>
  </si>
  <si>
    <t>decimalLatitude</t>
  </si>
  <si>
    <t>decimalLongitude</t>
  </si>
  <si>
    <t>geodeticDatum</t>
  </si>
  <si>
    <t>coordinateUncertaintyInMeters</t>
  </si>
  <si>
    <t>coordinatePrecision</t>
  </si>
  <si>
    <t>pointRadiusSpatialFit</t>
  </si>
  <si>
    <t>footprintWKT</t>
  </si>
  <si>
    <t>footprintSRS</t>
  </si>
  <si>
    <t>footprintSpatialFit</t>
  </si>
  <si>
    <t>georeferencedBy</t>
  </si>
  <si>
    <t>georeferenceProtocol</t>
  </si>
  <si>
    <t>georeferenceSources</t>
  </si>
  <si>
    <t>georeferenceVerificationStatus</t>
  </si>
  <si>
    <t>georeferenceRemarks</t>
  </si>
  <si>
    <t>identificationID</t>
  </si>
  <si>
    <t>identifiedBy</t>
  </si>
  <si>
    <t>dateIdentified</t>
  </si>
  <si>
    <t>identificationReferences</t>
  </si>
  <si>
    <t>identificationRemarks</t>
  </si>
  <si>
    <t>identificationQualifier</t>
  </si>
  <si>
    <t>geologicalContextID</t>
  </si>
  <si>
    <t>earliestEonOrLowestEonothem</t>
  </si>
  <si>
    <t>latestEonOrHighestEonothem</t>
  </si>
  <si>
    <t>earliestEraOrLowestErathem</t>
  </si>
  <si>
    <t>latestEraOrHighestErathem</t>
  </si>
  <si>
    <t>earliestPeriodOrLowestSystem</t>
  </si>
  <si>
    <t>latestPeriodOrHighestSystem</t>
  </si>
  <si>
    <t>earliestEpochOrLowestSeries</t>
  </si>
  <si>
    <t>latestEpochOrHighestSeries</t>
  </si>
  <si>
    <t>earliestAgeOrLowestStage</t>
  </si>
  <si>
    <t>latestAgeOrHighestStage</t>
  </si>
  <si>
    <t>lowestBiostratigraphicZone</t>
  </si>
  <si>
    <t>highestBiostratigraphicZone</t>
  </si>
  <si>
    <t>lithostratigraphicTerms</t>
  </si>
  <si>
    <t>group</t>
  </si>
  <si>
    <t>formation</t>
  </si>
  <si>
    <t>member</t>
  </si>
  <si>
    <t>bed</t>
  </si>
  <si>
    <t>eventID</t>
  </si>
  <si>
    <t>samplingProtocol</t>
  </si>
  <si>
    <t>samplingEffort</t>
  </si>
  <si>
    <t>eventDate</t>
  </si>
  <si>
    <t>eventTime</t>
  </si>
  <si>
    <t>startDayOfYear</t>
  </si>
  <si>
    <t>endDayOfYear</t>
  </si>
  <si>
    <t>year</t>
  </si>
  <si>
    <t>month</t>
  </si>
  <si>
    <t>day</t>
  </si>
  <si>
    <t>verbatimEventDate</t>
  </si>
  <si>
    <t>habitat</t>
  </si>
  <si>
    <t>fieldNumber</t>
  </si>
  <si>
    <t>fieldNotes</t>
  </si>
  <si>
    <t>eventRemarks</t>
  </si>
  <si>
    <t>type</t>
  </si>
  <si>
    <t>modified</t>
  </si>
  <si>
    <t>language</t>
  </si>
  <si>
    <t>rights</t>
  </si>
  <si>
    <t>rightsHolder</t>
  </si>
  <si>
    <t>accessRights</t>
  </si>
  <si>
    <t>bibliographicCitation</t>
  </si>
  <si>
    <t>institutionID</t>
  </si>
  <si>
    <t>collectionID</t>
  </si>
  <si>
    <t>datasetID</t>
  </si>
  <si>
    <t>institutionCode</t>
  </si>
  <si>
    <t>collectionCode</t>
  </si>
  <si>
    <t>datasetName</t>
  </si>
  <si>
    <t>ownerInstitutionCode</t>
  </si>
  <si>
    <t>basisOfRecord</t>
  </si>
  <si>
    <t>informationWithheld</t>
  </si>
  <si>
    <t>dataGeneralizations</t>
  </si>
  <si>
    <t>dynamicProperties</t>
  </si>
  <si>
    <t>source</t>
  </si>
  <si>
    <t>Link type</t>
  </si>
  <si>
    <t>Link</t>
  </si>
  <si>
    <t>(Jeffreys, 1859)</t>
  </si>
  <si>
    <t>capsula</t>
  </si>
  <si>
    <t>Gwynia</t>
  </si>
  <si>
    <t>Terebratulida</t>
  </si>
  <si>
    <t>Rhynchonellata</t>
  </si>
  <si>
    <t>Brachiopoda</t>
  </si>
  <si>
    <t>(Born, 1778)</t>
  </si>
  <si>
    <t>vitreus</t>
  </si>
  <si>
    <t>Gryphus</t>
  </si>
  <si>
    <t>Terebratulidae</t>
  </si>
  <si>
    <t>(Scacchi &amp; Philippi, 1844, in Philippi, 1844)</t>
  </si>
  <si>
    <t>anomioides</t>
  </si>
  <si>
    <t>Platidia</t>
  </si>
  <si>
    <t>Platidiidae</t>
  </si>
  <si>
    <t>(Gmelin, 1791)</t>
  </si>
  <si>
    <t>detruncata</t>
  </si>
  <si>
    <t>Megathiris</t>
  </si>
  <si>
    <t>Megathyrididae</t>
  </si>
  <si>
    <t>(Risso, 1826)</t>
  </si>
  <si>
    <t>cordata</t>
  </si>
  <si>
    <t>Joania</t>
  </si>
  <si>
    <t>cuneata</t>
  </si>
  <si>
    <t>Argyrotheca</t>
  </si>
  <si>
    <t>(Wood, 1841)</t>
  </si>
  <si>
    <t>cistellula</t>
  </si>
  <si>
    <t>(Linnaeus, 1767)</t>
  </si>
  <si>
    <t>truncata</t>
  </si>
  <si>
    <t>Megerlia</t>
  </si>
  <si>
    <t>Kraussinidae</t>
  </si>
  <si>
    <t>retusa</t>
  </si>
  <si>
    <t>Terebratulina</t>
  </si>
  <si>
    <t>Cancellothyrididae</t>
  </si>
  <si>
    <t>(Müller, 1776)</t>
  </si>
  <si>
    <t>anomala</t>
  </si>
  <si>
    <t>Novocrania</t>
  </si>
  <si>
    <t>Craniidae</t>
  </si>
  <si>
    <t>Craniida</t>
  </si>
  <si>
    <t>Craniata</t>
  </si>
  <si>
    <t>North Aegean Sea</t>
  </si>
  <si>
    <t>North Aegean, South Aegean, Levantine Sea, Ionian Sea</t>
  </si>
  <si>
    <t>Levantine Sea</t>
  </si>
  <si>
    <t>South Aegean, Levantine Sea, Ionian Sea</t>
  </si>
  <si>
    <t xml:space="preserve">North Aegean, South Aegean, Levantine Sea, Ionian Sea </t>
  </si>
  <si>
    <t>Incertae familiae</t>
  </si>
  <si>
    <t>Recorded by: Logan (1979), Morri et al. (1999), Logan et al. (2002); Gerovasileiou et al. (2015); Habitat/Substrate: Caves, precoralligenous, coralligenous, bioconcretions, banks, boulders, muddy sand, coarse sand; Depth: 2-150 m</t>
  </si>
  <si>
    <t xml:space="preserve">Recorded by: Logan (1979), Logan et al. (2002); Habitat/Substrate: Grey-yellow muds; Depth: 421 m; Remarks: Species record was based on a single poorly preserved specimen.  </t>
  </si>
  <si>
    <t>Recorded by: Logan (1979), Logan et al. (2002); Habitat/Substrate: Caves and overhangs; Depth: 6-30 m</t>
  </si>
  <si>
    <t>Recorded by: Logan (1979), Simboura et al. (1995), Morri et al. (1999), Logan et al. (2002); Habitat/Substrate: Caves, overhangs, offshore rocks, coralligenous, bioconcretions, banks, gravel, coarse sand, muddy sand; Depth: 2-210 m</t>
  </si>
  <si>
    <t>Recorded by: Logan (1979), Simboura et al. (1995), Morri et al. (1999), Logan et al. (2002); Habitat/Substrate: Caves, overhangs, offshore rocks, coralligenous, bioconcretions, banks, gravel, coarse sand; Depth: 6-135 m</t>
  </si>
  <si>
    <t>Recorded by: Logan (1979), Morri et al. (1999), Logan et al. (2002); Antoniadou &amp; Chintiroglou (2005); Habitat/Substrate: Caves, overhangs, rocky shoals, precoralligenous, coralligenous, bioconcretions, banks, gravel, mud; Depth: 10-180 m</t>
  </si>
  <si>
    <t>Recorded by: Antoniadou &amp; Chintiroglou (2005); Habitat/Substrate: Hard substrate in sciaphilic algal community; Depth: 15-40 m</t>
  </si>
  <si>
    <t xml:space="preserve">Recorded by: Logan (1979), Logan et al. (2002), Taviani et al. (2011); Habitat/Substrate: Rocks, precoralligenous, coralligenous, bioconcretions, Madrepora-Lophelia rudstone, gravel, shells, detritus, coarse sand, muddy sand, mud; Depth: 29-762 m </t>
  </si>
  <si>
    <t>Recorded by: Logan (1979), Logan et al. (2002), Taviani et al. (2011); Habitat/Substrate: Madrepora-Lophelia rudstone, Lophelia-Madrepora rubble, pelagic mudstone and wackestone, silty sand, sandy mud, mud; Depth: 130-2133 m</t>
  </si>
  <si>
    <t>Pleistocene, Pliocene, Holocene</t>
  </si>
  <si>
    <t>Pleistocene, Pliocene, Miocene, Holocene</t>
  </si>
  <si>
    <t>Pleistocene, Holocene</t>
  </si>
  <si>
    <t>Holocene</t>
  </si>
  <si>
    <t>davidsoni</t>
  </si>
  <si>
    <t>(Eudes-Deslongchamp, 1885)</t>
  </si>
  <si>
    <t>Doubtful species, may be a synonym of N. turbinata. See discussion.</t>
  </si>
  <si>
    <t>South Aegean</t>
  </si>
  <si>
    <t>Recorded by: Logan &amp; Long (2002); Habitat/Substrate: boulders; Depth: 65-150 m</t>
  </si>
  <si>
    <t>turbinata</t>
  </si>
  <si>
    <t>(Poli, 1795)</t>
  </si>
  <si>
    <t>Doubtful species, may be a synonym of P. anomioides. See discussion.</t>
  </si>
  <si>
    <t>Recorded by: Logan (1979), Logan et al. (2002); Habitat/Substrate: mud; Depth: 115-180 m</t>
  </si>
  <si>
    <t>North Aegean</t>
  </si>
  <si>
    <t>Recorded by: Logan (1979); Habitat/Substrate: Coralligenous; Depth: 108-112 m</t>
  </si>
  <si>
    <t>Species names scattered or assembled in various ways</t>
  </si>
  <si>
    <t>Rank</t>
  </si>
  <si>
    <t>Combination</t>
  </si>
  <si>
    <t>ScientificNameFull</t>
  </si>
  <si>
    <t>ScientificName</t>
  </si>
  <si>
    <t>Author</t>
  </si>
  <si>
    <t>Year</t>
  </si>
  <si>
    <t>AuthorYear</t>
  </si>
  <si>
    <t>AuthorshipSimple</t>
  </si>
  <si>
    <t>AphiaID in WoRMS</t>
  </si>
  <si>
    <t>species</t>
  </si>
  <si>
    <t>Scacchi &amp; Philippi</t>
  </si>
  <si>
    <t>Checklist of species of Brachiopoda of Greece</t>
  </si>
  <si>
    <t>Published in Biodiversity Data Journal</t>
  </si>
  <si>
    <t>3 different layout for the list</t>
  </si>
  <si>
    <t>CAREFUL: Usage of formulas. If you copy-paste in another worksheet, paste only the values!</t>
  </si>
  <si>
    <t>Simple taxon list</t>
  </si>
  <si>
    <t>1 col. Indented taxon list</t>
  </si>
  <si>
    <t>Classification list with taxon # per rank</t>
  </si>
  <si>
    <t>Additional info</t>
  </si>
  <si>
    <t>List preparation</t>
  </si>
  <si>
    <t>TaxonName</t>
  </si>
  <si>
    <t>TaxonNameInd</t>
  </si>
  <si>
    <t>Preparation fields</t>
  </si>
  <si>
    <t>Duméril, 1805</t>
  </si>
  <si>
    <t>Williams, Carlson, Brunton, Holmer &amp; Popov, 1996</t>
  </si>
  <si>
    <t>Waagen, 1885</t>
  </si>
  <si>
    <t>Menke, 1828</t>
  </si>
  <si>
    <t>Lee &amp; Brunton, 2001</t>
  </si>
  <si>
    <t>Novocrania anomala</t>
  </si>
  <si>
    <t>(O. F. Müller, 1776)</t>
  </si>
  <si>
    <t>Waagen, 1883</t>
  </si>
  <si>
    <t>Thomson, 1926</t>
  </si>
  <si>
    <t>d'Orbigny, 1847</t>
  </si>
  <si>
    <t>Terebratulina retusa</t>
  </si>
  <si>
    <t>Dall, 1870</t>
  </si>
  <si>
    <t>King, 1850</t>
  </si>
  <si>
    <t>Megerlia truncata</t>
  </si>
  <si>
    <t>Dall, 1900</t>
  </si>
  <si>
    <t>Argyrotheca cistellula</t>
  </si>
  <si>
    <t>Argyrotheca cuneata</t>
  </si>
  <si>
    <t>Alvarez, Brunton &amp; Long, 2008</t>
  </si>
  <si>
    <t>Joania cordata</t>
  </si>
  <si>
    <t>Megathiris detruncata</t>
  </si>
  <si>
    <t>Costa, 1852</t>
  </si>
  <si>
    <t>Platidia anomioides</t>
  </si>
  <si>
    <t>Gray, 1840</t>
  </si>
  <si>
    <t>Megerle von Mühlfeld, 1811</t>
  </si>
  <si>
    <t>Gryphus vitreus</t>
  </si>
  <si>
    <t>King, 1859</t>
  </si>
  <si>
    <t>Gwynia capsula</t>
  </si>
  <si>
    <t>Classification preparation</t>
  </si>
  <si>
    <t/>
  </si>
  <si>
    <t>Novocrania turbinata</t>
  </si>
  <si>
    <t>Platidia davidsoni</t>
  </si>
  <si>
    <t>exact</t>
  </si>
  <si>
    <t>(Scacchi &amp; Philippi, 1844)</t>
  </si>
  <si>
    <t>You can use Taxon_Local_ID to link with the worksheet Taxa, only for species.</t>
  </si>
  <si>
    <t>Gerovasileiou; Bailly,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</si>
</sst>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Ναι&quot;;&quot;Ναι&quot;;&quot;Όχι&quot;"/>
    <numFmt numFmtId="173" formatCode="&quot;Αληθές&quot;;&quot;Αληθές&quot;;&quot;Ψευδές&quot;"/>
    <numFmt numFmtId="174" formatCode="&quot;Ενεργό&quot;;&quot;Ενεργό&quot;;&quot;Ανενεργό&quot;"/>
    <numFmt numFmtId="175" formatCode="[$€-2]\ #,##0.00_);[Red]\([$€-2]\ #,##0.00\)"/>
  </numFmts>
  <fonts count="49">
    <font>
      <sz val="11"/>
      <color indexed="8"/>
      <name val="Calibri"/>
      <family val="2"/>
    </font>
    <font>
      <b/>
      <sz val="12"/>
      <name val="Arial"/>
      <family val="2"/>
    </font>
    <font>
      <sz val="9"/>
      <name val="Tahoma"/>
      <family val="2"/>
    </font>
    <font>
      <b/>
      <sz val="10"/>
      <name val="Arial"/>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4"/>
      <name val="Calibri Light"/>
      <family val="2"/>
    </font>
    <font>
      <b/>
      <sz val="11"/>
      <color indexed="52"/>
      <name val="Calibri"/>
      <family val="2"/>
    </font>
    <font>
      <sz val="11"/>
      <color indexed="53"/>
      <name val="Calibri"/>
      <family val="2"/>
    </font>
    <font>
      <sz val="11"/>
      <color indexed="23"/>
      <name val="Calibri"/>
      <family val="2"/>
    </font>
    <font>
      <b/>
      <sz val="11"/>
      <color indexed="23"/>
      <name val="Calibri"/>
      <family val="2"/>
    </font>
    <font>
      <sz val="10"/>
      <color indexed="8"/>
      <name val="Arial"/>
      <family val="0"/>
    </font>
    <font>
      <sz val="10"/>
      <color indexed="2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5" tint="-0.24997000396251678"/>
      <name val="Calibri"/>
      <family val="2"/>
    </font>
    <font>
      <sz val="11"/>
      <color theme="0" tint="-0.4999699890613556"/>
      <name val="Calibri"/>
      <family val="2"/>
    </font>
    <font>
      <b/>
      <sz val="11"/>
      <color theme="0" tint="-0.4999699890613556"/>
      <name val="Calibri"/>
      <family val="2"/>
    </font>
    <font>
      <sz val="10"/>
      <color theme="0" tint="-0.4999699890613556"/>
      <name val="Arial"/>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mediumDashed"/>
      <top style="thin"/>
      <bottom>
        <color indexed="63"/>
      </bottom>
    </border>
    <border>
      <left style="thin"/>
      <right style="mediumDashed"/>
      <top>
        <color indexed="63"/>
      </top>
      <bottom>
        <color indexed="63"/>
      </bottom>
    </border>
    <border>
      <left style="thin"/>
      <right style="mediumDashed"/>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25" fillId="0" borderId="0" applyFill="0" applyProtection="0">
      <alignment/>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1" fillId="33"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1" fillId="34" borderId="0" xfId="0" applyFont="1" applyFill="1" applyAlignment="1" applyProtection="1">
      <alignment horizontal="center"/>
      <protection/>
    </xf>
    <xf numFmtId="0" fontId="1" fillId="34" borderId="0" xfId="0" applyFont="1" applyFill="1" applyAlignment="1" applyProtection="1">
      <alignment/>
      <protection/>
    </xf>
    <xf numFmtId="0" fontId="1" fillId="33" borderId="0" xfId="62" applyFont="1" applyProtection="1">
      <alignment/>
      <protection/>
    </xf>
    <xf numFmtId="0" fontId="0" fillId="0" borderId="0" xfId="0" applyAlignment="1" applyProtection="1">
      <alignment/>
      <protection/>
    </xf>
    <xf numFmtId="0" fontId="0" fillId="0" borderId="0" xfId="0" applyAlignment="1" applyProtection="1">
      <alignment/>
      <protection locked="0"/>
    </xf>
    <xf numFmtId="0" fontId="3" fillId="35" borderId="0" xfId="0" applyFont="1" applyFill="1" applyAlignment="1" applyProtection="1">
      <alignment horizontal="center" vertical="top"/>
      <protection/>
    </xf>
    <xf numFmtId="0" fontId="3" fillId="35" borderId="0" xfId="0" applyFont="1" applyFill="1" applyAlignment="1" applyProtection="1">
      <alignment/>
      <protection/>
    </xf>
    <xf numFmtId="14" fontId="3" fillId="35" borderId="0" xfId="0" applyNumberFormat="1" applyFont="1" applyFill="1" applyAlignment="1" applyProtection="1">
      <alignment/>
      <protection/>
    </xf>
    <xf numFmtId="14" fontId="0" fillId="0" borderId="0" xfId="0" applyNumberFormat="1" applyAlignment="1" applyProtection="1">
      <alignment/>
      <protection locked="0"/>
    </xf>
    <xf numFmtId="0" fontId="3" fillId="35" borderId="0" xfId="0" applyFont="1" applyFill="1" applyAlignment="1" applyProtection="1">
      <alignment horizontal="center"/>
      <protection/>
    </xf>
    <xf numFmtId="0" fontId="0" fillId="0" borderId="0" xfId="0" applyFont="1" applyAlignment="1" applyProtection="1">
      <alignment/>
      <protection locked="0"/>
    </xf>
    <xf numFmtId="0" fontId="42" fillId="0" borderId="0" xfId="57" applyFont="1">
      <alignment/>
      <protection/>
    </xf>
    <xf numFmtId="0" fontId="27" fillId="0" borderId="0" xfId="57">
      <alignment/>
      <protection/>
    </xf>
    <xf numFmtId="0" fontId="44" fillId="0" borderId="0" xfId="57" applyFont="1">
      <alignment/>
      <protection/>
    </xf>
    <xf numFmtId="0" fontId="42" fillId="0" borderId="10" xfId="57" applyFont="1" applyBorder="1">
      <alignment/>
      <protection/>
    </xf>
    <xf numFmtId="0" fontId="42" fillId="0" borderId="11" xfId="57" applyFont="1" applyBorder="1">
      <alignment/>
      <protection/>
    </xf>
    <xf numFmtId="0" fontId="42" fillId="0" borderId="12" xfId="57" applyFont="1" applyBorder="1">
      <alignment/>
      <protection/>
    </xf>
    <xf numFmtId="0" fontId="42" fillId="0" borderId="13" xfId="57" applyFont="1" applyBorder="1">
      <alignment/>
      <protection/>
    </xf>
    <xf numFmtId="0" fontId="42" fillId="0" borderId="10" xfId="57" applyFont="1" applyFill="1" applyBorder="1">
      <alignment/>
      <protection/>
    </xf>
    <xf numFmtId="0" fontId="27" fillId="0" borderId="14" xfId="57" applyBorder="1">
      <alignment/>
      <protection/>
    </xf>
    <xf numFmtId="0" fontId="27" fillId="0" borderId="15" xfId="57" applyBorder="1">
      <alignment/>
      <protection/>
    </xf>
    <xf numFmtId="0" fontId="27" fillId="0" borderId="0" xfId="57" applyBorder="1">
      <alignment/>
      <protection/>
    </xf>
    <xf numFmtId="0" fontId="27" fillId="0" borderId="16" xfId="57" applyBorder="1">
      <alignment/>
      <protection/>
    </xf>
    <xf numFmtId="0" fontId="27" fillId="0" borderId="17" xfId="57" applyBorder="1">
      <alignment/>
      <protection/>
    </xf>
    <xf numFmtId="0" fontId="27" fillId="0" borderId="18" xfId="57" applyBorder="1">
      <alignment/>
      <protection/>
    </xf>
    <xf numFmtId="0" fontId="27" fillId="0" borderId="19" xfId="57" applyBorder="1">
      <alignment/>
      <protection/>
    </xf>
    <xf numFmtId="0" fontId="27" fillId="0" borderId="20" xfId="57" applyBorder="1">
      <alignment/>
      <protection/>
    </xf>
    <xf numFmtId="0" fontId="27" fillId="0" borderId="21" xfId="57" applyBorder="1">
      <alignment/>
      <protection/>
    </xf>
    <xf numFmtId="0" fontId="27" fillId="0" borderId="22" xfId="57" applyBorder="1">
      <alignment/>
      <protection/>
    </xf>
    <xf numFmtId="0" fontId="27" fillId="0" borderId="0" xfId="57" applyAlignment="1">
      <alignment horizontal="center"/>
      <protection/>
    </xf>
    <xf numFmtId="0" fontId="45" fillId="0" borderId="11" xfId="57" applyFont="1" applyBorder="1">
      <alignment/>
      <protection/>
    </xf>
    <xf numFmtId="0" fontId="27" fillId="0" borderId="12" xfId="57" applyBorder="1">
      <alignment/>
      <protection/>
    </xf>
    <xf numFmtId="0" fontId="27" fillId="0" borderId="12" xfId="57" applyBorder="1" applyAlignment="1">
      <alignment horizontal="center"/>
      <protection/>
    </xf>
    <xf numFmtId="0" fontId="27" fillId="0" borderId="13" xfId="57" applyBorder="1">
      <alignment/>
      <protection/>
    </xf>
    <xf numFmtId="0" fontId="42" fillId="0" borderId="23" xfId="57" applyFont="1" applyBorder="1">
      <alignment/>
      <protection/>
    </xf>
    <xf numFmtId="0" fontId="42" fillId="0" borderId="24" xfId="57" applyFont="1" applyBorder="1">
      <alignment/>
      <protection/>
    </xf>
    <xf numFmtId="0" fontId="27" fillId="0" borderId="11" xfId="57" applyBorder="1" applyAlignment="1">
      <alignment horizontal="left"/>
      <protection/>
    </xf>
    <xf numFmtId="0" fontId="27" fillId="0" borderId="12" xfId="57" applyBorder="1" applyAlignment="1">
      <alignment horizontal="left"/>
      <protection/>
    </xf>
    <xf numFmtId="0" fontId="27" fillId="0" borderId="13" xfId="57" applyBorder="1" applyAlignment="1">
      <alignment horizontal="left"/>
      <protection/>
    </xf>
    <xf numFmtId="0" fontId="27" fillId="0" borderId="11" xfId="57" applyBorder="1">
      <alignment/>
      <protection/>
    </xf>
    <xf numFmtId="0" fontId="46" fillId="0" borderId="10" xfId="57" applyFont="1" applyBorder="1">
      <alignment/>
      <protection/>
    </xf>
    <xf numFmtId="0" fontId="46" fillId="0" borderId="11" xfId="57" applyFont="1" applyBorder="1">
      <alignment/>
      <protection/>
    </xf>
    <xf numFmtId="0" fontId="46" fillId="0" borderId="12" xfId="57" applyFont="1" applyBorder="1">
      <alignment/>
      <protection/>
    </xf>
    <xf numFmtId="0" fontId="46" fillId="0" borderId="13" xfId="57" applyFont="1" applyBorder="1">
      <alignment/>
      <protection/>
    </xf>
    <xf numFmtId="0" fontId="45" fillId="0" borderId="11" xfId="57" applyFont="1" applyBorder="1" applyAlignment="1">
      <alignment horizontal="left"/>
      <protection/>
    </xf>
    <xf numFmtId="0" fontId="45" fillId="0" borderId="12" xfId="57" applyFont="1" applyBorder="1" applyAlignment="1">
      <alignment horizontal="center"/>
      <protection/>
    </xf>
    <xf numFmtId="0" fontId="45" fillId="0" borderId="13" xfId="57" applyFont="1" applyBorder="1" applyAlignment="1">
      <alignment horizontal="center"/>
      <protection/>
    </xf>
    <xf numFmtId="0" fontId="27" fillId="0" borderId="24" xfId="57" applyBorder="1">
      <alignment/>
      <protection/>
    </xf>
    <xf numFmtId="0" fontId="46" fillId="0" borderId="14" xfId="57" applyFont="1" applyBorder="1">
      <alignment/>
      <protection/>
    </xf>
    <xf numFmtId="0" fontId="45" fillId="0" borderId="24" xfId="57" applyFont="1" applyBorder="1">
      <alignment/>
      <protection/>
    </xf>
    <xf numFmtId="0" fontId="45" fillId="0" borderId="18" xfId="57" applyFont="1" applyBorder="1">
      <alignment/>
      <protection/>
    </xf>
    <xf numFmtId="0" fontId="45" fillId="0" borderId="17" xfId="57" applyFont="1" applyBorder="1">
      <alignment/>
      <protection/>
    </xf>
    <xf numFmtId="0" fontId="45" fillId="0" borderId="25" xfId="57" applyFont="1" applyBorder="1" applyAlignment="1">
      <alignment horizontal="center"/>
      <protection/>
    </xf>
    <xf numFmtId="0" fontId="45" fillId="0" borderId="0" xfId="57" applyFont="1" applyBorder="1" applyAlignment="1">
      <alignment horizontal="center"/>
      <protection/>
    </xf>
    <xf numFmtId="0" fontId="45" fillId="0" borderId="16" xfId="57" applyFont="1" applyBorder="1" applyAlignment="1">
      <alignment horizontal="center"/>
      <protection/>
    </xf>
    <xf numFmtId="0" fontId="45" fillId="0" borderId="24" xfId="57" applyFont="1" applyBorder="1" applyAlignment="1">
      <alignment horizontal="center"/>
      <protection/>
    </xf>
    <xf numFmtId="0" fontId="45" fillId="0" borderId="17" xfId="57" applyFont="1" applyBorder="1">
      <alignment/>
      <protection/>
    </xf>
    <xf numFmtId="0" fontId="45" fillId="0" borderId="15" xfId="57" applyFont="1" applyBorder="1">
      <alignment/>
      <protection/>
    </xf>
    <xf numFmtId="0" fontId="45" fillId="0" borderId="0" xfId="57" applyFont="1" applyBorder="1">
      <alignment/>
      <protection/>
    </xf>
    <xf numFmtId="0" fontId="45" fillId="0" borderId="16" xfId="57" applyFont="1" applyBorder="1">
      <alignment/>
      <protection/>
    </xf>
    <xf numFmtId="0" fontId="45" fillId="0" borderId="26" xfId="57" applyFont="1" applyBorder="1" applyAlignment="1">
      <alignment horizontal="center"/>
      <protection/>
    </xf>
    <xf numFmtId="0" fontId="45" fillId="0" borderId="15" xfId="57" applyFont="1" applyBorder="1" applyAlignment="1">
      <alignment horizontal="center"/>
      <protection/>
    </xf>
    <xf numFmtId="0" fontId="45" fillId="0" borderId="16" xfId="57" applyFont="1" applyBorder="1">
      <alignment/>
      <protection/>
    </xf>
    <xf numFmtId="0" fontId="45" fillId="0" borderId="14" xfId="57" applyFont="1" applyBorder="1">
      <alignment/>
      <protection/>
    </xf>
    <xf numFmtId="0" fontId="45" fillId="0" borderId="20" xfId="57" applyFont="1" applyBorder="1" applyAlignment="1">
      <alignment horizontal="center"/>
      <protection/>
    </xf>
    <xf numFmtId="0" fontId="45" fillId="0" borderId="22" xfId="57" applyFont="1" applyBorder="1">
      <alignment/>
      <protection/>
    </xf>
    <xf numFmtId="0" fontId="45" fillId="0" borderId="19" xfId="57" applyFont="1" applyBorder="1">
      <alignment/>
      <protection/>
    </xf>
    <xf numFmtId="0" fontId="45" fillId="0" borderId="20" xfId="57" applyFont="1" applyBorder="1">
      <alignment/>
      <protection/>
    </xf>
    <xf numFmtId="0" fontId="45" fillId="0" borderId="21" xfId="57" applyFont="1" applyBorder="1">
      <alignment/>
      <protection/>
    </xf>
    <xf numFmtId="0" fontId="45" fillId="0" borderId="22" xfId="57" applyFont="1" applyBorder="1">
      <alignment/>
      <protection/>
    </xf>
    <xf numFmtId="0" fontId="45" fillId="0" borderId="27" xfId="57" applyFont="1" applyBorder="1" applyAlignment="1">
      <alignment horizontal="center"/>
      <protection/>
    </xf>
    <xf numFmtId="0" fontId="45" fillId="0" borderId="21" xfId="57" applyFont="1" applyBorder="1" applyAlignment="1">
      <alignment horizontal="center"/>
      <protection/>
    </xf>
    <xf numFmtId="0" fontId="45" fillId="0" borderId="22" xfId="57" applyFont="1" applyBorder="1" applyAlignment="1">
      <alignment horizontal="center"/>
      <protection/>
    </xf>
    <xf numFmtId="0" fontId="45" fillId="0" borderId="15" xfId="57" applyFont="1" applyBorder="1" applyAlignment="1">
      <alignment horizontal="left"/>
      <protection/>
    </xf>
    <xf numFmtId="0" fontId="45" fillId="0" borderId="0" xfId="57" applyFont="1" applyBorder="1" applyAlignment="1">
      <alignment horizontal="left"/>
      <protection/>
    </xf>
    <xf numFmtId="0" fontId="45" fillId="0" borderId="16" xfId="57" applyFont="1" applyBorder="1" applyAlignment="1">
      <alignment horizontal="left"/>
      <protection/>
    </xf>
    <xf numFmtId="0" fontId="27" fillId="0" borderId="0" xfId="57" applyAlignment="1">
      <alignment horizontal="left"/>
      <protection/>
    </xf>
    <xf numFmtId="0" fontId="45" fillId="0" borderId="20" xfId="57" applyFont="1" applyBorder="1" applyAlignment="1">
      <alignment horizontal="left"/>
      <protection/>
    </xf>
    <xf numFmtId="0" fontId="45" fillId="0" borderId="21" xfId="57" applyFont="1" applyBorder="1" applyAlignment="1">
      <alignment horizontal="left"/>
      <protection/>
    </xf>
    <xf numFmtId="0" fontId="45" fillId="0" borderId="22" xfId="57" applyFont="1" applyBorder="1" applyAlignment="1">
      <alignment horizontal="left"/>
      <protection/>
    </xf>
    <xf numFmtId="0" fontId="45" fillId="0" borderId="0" xfId="57" applyFont="1" applyBorder="1" applyAlignment="1">
      <alignment horizontal="center"/>
      <protection/>
    </xf>
    <xf numFmtId="0" fontId="45" fillId="0" borderId="0" xfId="57" applyFont="1" applyBorder="1">
      <alignment/>
      <protection/>
    </xf>
    <xf numFmtId="0" fontId="45" fillId="0" borderId="0" xfId="57" applyFont="1">
      <alignment/>
      <protection/>
    </xf>
    <xf numFmtId="0" fontId="47" fillId="0" borderId="0" xfId="58" applyFont="1" applyFill="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TIS_T231_D27\Lists\Brachiopoda\List\Checklist_Taxon_Brachiopo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a"/>
      <sheetName val="Materials"/>
      <sheetName val="ExternalLinks"/>
      <sheetName val="SpeciesLists"/>
      <sheetName val="ClassificationLists"/>
    </sheetNames>
    <sheetDataSet>
      <sheetData sheetId="0">
        <row r="1">
          <cell r="A1" t="str">
            <v>Taxon_Local_ID</v>
          </cell>
          <cell r="B1" t="str">
            <v>Kingdom</v>
          </cell>
          <cell r="D1" t="str">
            <v>Phylum</v>
          </cell>
          <cell r="G1" t="str">
            <v>Class</v>
          </cell>
          <cell r="J1" t="str">
            <v>Order</v>
          </cell>
          <cell r="N1" t="str">
            <v>Family</v>
          </cell>
          <cell r="R1" t="str">
            <v>Genus</v>
          </cell>
          <cell r="T1" t="str">
            <v>Species</v>
          </cell>
          <cell r="X1" t="str">
            <v>Authorship</v>
          </cell>
        </row>
        <row r="22">
          <cell r="A22">
            <v>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0"/>
  <sheetViews>
    <sheetView tabSelected="1" zoomScalePageLayoutView="0" workbookViewId="0" topLeftCell="A1">
      <selection activeCell="A1" sqref="A1"/>
    </sheetView>
  </sheetViews>
  <sheetFormatPr defaultColWidth="11.421875" defaultRowHeight="15"/>
  <cols>
    <col min="1" max="1" width="19.57421875" style="5" customWidth="1"/>
    <col min="2" max="2" width="11.421875" style="5" customWidth="1"/>
    <col min="3" max="3" width="15.8515625" style="5" bestFit="1" customWidth="1"/>
    <col min="4" max="4" width="10.57421875" style="5" bestFit="1" customWidth="1"/>
    <col min="5" max="5" width="14.28125" style="5" customWidth="1"/>
    <col min="6" max="6" width="14.28125" style="5" bestFit="1" customWidth="1"/>
    <col min="7" max="7" width="9.7109375" style="5" bestFit="1" customWidth="1"/>
    <col min="8" max="8" width="11.57421875" style="5" bestFit="1" customWidth="1"/>
    <col min="9" max="9" width="14.57421875" style="5" bestFit="1" customWidth="1"/>
    <col min="10" max="10" width="8.28125" style="5" bestFit="1" customWidth="1"/>
    <col min="11" max="11" width="12.00390625" style="5" bestFit="1" customWidth="1"/>
    <col min="12" max="12" width="12.8515625" style="5" customWidth="1"/>
    <col min="13" max="13" width="15.00390625" style="5" bestFit="1" customWidth="1"/>
    <col min="14" max="14" width="11.7109375" style="5" bestFit="1" customWidth="1"/>
    <col min="15" max="15" width="12.421875" style="5" bestFit="1" customWidth="1"/>
    <col min="16" max="16" width="7.28125" style="5" bestFit="1" customWidth="1"/>
    <col min="17" max="17" width="11.00390625" style="5" bestFit="1" customWidth="1"/>
    <col min="18" max="18" width="14.28125" style="5" bestFit="1" customWidth="1"/>
    <col min="19" max="19" width="12.8515625" style="5" bestFit="1" customWidth="1"/>
    <col min="20" max="20" width="13.140625" style="5" bestFit="1" customWidth="1"/>
    <col min="21" max="21" width="14.8515625" style="5" bestFit="1" customWidth="1"/>
    <col min="22" max="22" width="9.28125" style="5" customWidth="1"/>
    <col min="23" max="23" width="7.28125" style="5" bestFit="1" customWidth="1"/>
    <col min="24" max="24" width="50.7109375" style="5" bestFit="1" customWidth="1"/>
    <col min="25" max="25" width="17.28125" style="5" bestFit="1" customWidth="1"/>
    <col min="26" max="26" width="11.7109375" style="5" bestFit="1" customWidth="1"/>
    <col min="27" max="27" width="18.28125" style="5" bestFit="1" customWidth="1"/>
    <col min="28" max="28" width="13.421875" style="5" bestFit="1" customWidth="1"/>
    <col min="29" max="29" width="9.28125" style="5" bestFit="1" customWidth="1"/>
    <col min="30" max="30" width="16.140625" style="5" bestFit="1" customWidth="1"/>
    <col min="31" max="31" width="24.8515625" style="5" customWidth="1"/>
    <col min="32" max="32" width="34.28125" style="5" bestFit="1" customWidth="1"/>
    <col min="33" max="33" width="28.421875" style="5" bestFit="1" customWidth="1"/>
    <col min="34" max="34" width="63.00390625" style="5" bestFit="1" customWidth="1"/>
    <col min="35" max="35" width="16.57421875" style="5" customWidth="1"/>
    <col min="36" max="16384" width="11.421875" style="5" customWidth="1"/>
  </cols>
  <sheetData>
    <row r="1" spans="1:36" s="4" customFormat="1" ht="15.75">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2" t="s">
        <v>23</v>
      </c>
      <c r="Y1" s="2" t="s">
        <v>24</v>
      </c>
      <c r="Z1" s="2" t="s">
        <v>25</v>
      </c>
      <c r="AA1" s="2" t="s">
        <v>26</v>
      </c>
      <c r="AB1" s="2" t="s">
        <v>27</v>
      </c>
      <c r="AC1" s="2" t="s">
        <v>28</v>
      </c>
      <c r="AD1" s="2" t="s">
        <v>29</v>
      </c>
      <c r="AE1" s="2" t="s">
        <v>30</v>
      </c>
      <c r="AF1" s="2" t="s">
        <v>31</v>
      </c>
      <c r="AG1" s="2" t="s">
        <v>32</v>
      </c>
      <c r="AH1" s="2" t="s">
        <v>33</v>
      </c>
      <c r="AI1" s="2"/>
      <c r="AJ1" s="2"/>
    </row>
    <row r="2" spans="1:34" ht="15">
      <c r="A2" s="5">
        <v>1</v>
      </c>
      <c r="B2" s="5" t="s">
        <v>34</v>
      </c>
      <c r="D2" t="s">
        <v>198</v>
      </c>
      <c r="G2" t="s">
        <v>230</v>
      </c>
      <c r="J2" t="s">
        <v>229</v>
      </c>
      <c r="N2" t="s">
        <v>228</v>
      </c>
      <c r="R2" t="s">
        <v>227</v>
      </c>
      <c r="T2" t="s">
        <v>226</v>
      </c>
      <c r="X2" t="s">
        <v>225</v>
      </c>
      <c r="AF2" s="5" t="s">
        <v>232</v>
      </c>
      <c r="AG2" s="5" t="s">
        <v>246</v>
      </c>
      <c r="AH2" s="5" t="s">
        <v>237</v>
      </c>
    </row>
    <row r="3" spans="1:34" ht="15">
      <c r="A3" s="5">
        <v>2</v>
      </c>
      <c r="B3" s="5" t="s">
        <v>34</v>
      </c>
      <c r="D3" t="s">
        <v>198</v>
      </c>
      <c r="G3" t="s">
        <v>230</v>
      </c>
      <c r="J3" t="s">
        <v>229</v>
      </c>
      <c r="N3" t="s">
        <v>228</v>
      </c>
      <c r="R3" t="s">
        <v>227</v>
      </c>
      <c r="T3" t="s">
        <v>255</v>
      </c>
      <c r="X3" t="s">
        <v>256</v>
      </c>
      <c r="Y3" s="5" t="s">
        <v>252</v>
      </c>
      <c r="AF3" s="5" t="s">
        <v>253</v>
      </c>
      <c r="AG3" s="5" t="s">
        <v>249</v>
      </c>
      <c r="AH3" s="5" t="s">
        <v>254</v>
      </c>
    </row>
    <row r="4" spans="1:37" ht="15">
      <c r="A4" s="5">
        <v>3</v>
      </c>
      <c r="B4" s="5" t="s">
        <v>34</v>
      </c>
      <c r="D4" t="s">
        <v>198</v>
      </c>
      <c r="G4" t="s">
        <v>197</v>
      </c>
      <c r="J4" t="s">
        <v>196</v>
      </c>
      <c r="N4" t="s">
        <v>224</v>
      </c>
      <c r="R4" t="s">
        <v>223</v>
      </c>
      <c r="T4" t="s">
        <v>222</v>
      </c>
      <c r="X4" t="s">
        <v>35</v>
      </c>
      <c r="AF4" s="5" t="s">
        <v>233</v>
      </c>
      <c r="AG4" s="5" t="s">
        <v>246</v>
      </c>
      <c r="AH4" s="5" t="s">
        <v>238</v>
      </c>
      <c r="AK4" s="11"/>
    </row>
    <row r="5" spans="1:34" ht="15">
      <c r="A5" s="5">
        <v>4</v>
      </c>
      <c r="B5" s="5" t="s">
        <v>34</v>
      </c>
      <c r="D5" t="s">
        <v>198</v>
      </c>
      <c r="G5" t="s">
        <v>197</v>
      </c>
      <c r="J5" t="s">
        <v>196</v>
      </c>
      <c r="N5" t="s">
        <v>221</v>
      </c>
      <c r="R5" t="s">
        <v>220</v>
      </c>
      <c r="T5" t="s">
        <v>219</v>
      </c>
      <c r="X5" t="s">
        <v>218</v>
      </c>
      <c r="AF5" s="5" t="s">
        <v>232</v>
      </c>
      <c r="AG5" s="5" t="s">
        <v>247</v>
      </c>
      <c r="AH5" s="5" t="s">
        <v>244</v>
      </c>
    </row>
    <row r="6" spans="1:34" ht="15">
      <c r="A6" s="5">
        <v>5</v>
      </c>
      <c r="B6" s="5" t="s">
        <v>34</v>
      </c>
      <c r="D6" t="s">
        <v>198</v>
      </c>
      <c r="G6" t="s">
        <v>197</v>
      </c>
      <c r="J6" t="s">
        <v>196</v>
      </c>
      <c r="N6" t="s">
        <v>210</v>
      </c>
      <c r="R6" t="s">
        <v>215</v>
      </c>
      <c r="T6" t="s">
        <v>217</v>
      </c>
      <c r="X6" t="s">
        <v>216</v>
      </c>
      <c r="AF6" s="5" t="s">
        <v>234</v>
      </c>
      <c r="AG6" s="5" t="s">
        <v>248</v>
      </c>
      <c r="AH6" s="5" t="s">
        <v>239</v>
      </c>
    </row>
    <row r="7" spans="1:34" ht="15">
      <c r="A7" s="5">
        <v>6</v>
      </c>
      <c r="B7" s="5" t="s">
        <v>34</v>
      </c>
      <c r="D7" t="s">
        <v>198</v>
      </c>
      <c r="G7" t="s">
        <v>197</v>
      </c>
      <c r="J7" t="s">
        <v>196</v>
      </c>
      <c r="N7" t="s">
        <v>210</v>
      </c>
      <c r="R7" t="s">
        <v>215</v>
      </c>
      <c r="T7" t="s">
        <v>214</v>
      </c>
      <c r="X7" t="s">
        <v>211</v>
      </c>
      <c r="AF7" s="5" t="s">
        <v>235</v>
      </c>
      <c r="AG7" s="5" t="s">
        <v>248</v>
      </c>
      <c r="AH7" s="5" t="s">
        <v>240</v>
      </c>
    </row>
    <row r="8" spans="1:34" ht="15">
      <c r="A8" s="5">
        <v>7</v>
      </c>
      <c r="B8" s="5" t="s">
        <v>34</v>
      </c>
      <c r="D8" t="s">
        <v>198</v>
      </c>
      <c r="G8" t="s">
        <v>197</v>
      </c>
      <c r="J8" t="s">
        <v>196</v>
      </c>
      <c r="N8" t="s">
        <v>210</v>
      </c>
      <c r="R8" t="s">
        <v>213</v>
      </c>
      <c r="T8" t="s">
        <v>212</v>
      </c>
      <c r="X8" t="s">
        <v>211</v>
      </c>
      <c r="AF8" s="5" t="s">
        <v>232</v>
      </c>
      <c r="AG8" s="5" t="s">
        <v>246</v>
      </c>
      <c r="AH8" s="5" t="s">
        <v>241</v>
      </c>
    </row>
    <row r="9" spans="1:34" ht="15">
      <c r="A9" s="5">
        <v>8</v>
      </c>
      <c r="B9" s="5" t="s">
        <v>34</v>
      </c>
      <c r="D9" t="s">
        <v>198</v>
      </c>
      <c r="G9" t="s">
        <v>197</v>
      </c>
      <c r="J9" t="s">
        <v>196</v>
      </c>
      <c r="N9" t="s">
        <v>210</v>
      </c>
      <c r="R9" t="s">
        <v>209</v>
      </c>
      <c r="T9" t="s">
        <v>208</v>
      </c>
      <c r="X9" t="s">
        <v>207</v>
      </c>
      <c r="AF9" s="5" t="s">
        <v>232</v>
      </c>
      <c r="AG9" s="5" t="s">
        <v>246</v>
      </c>
      <c r="AH9" s="5" t="s">
        <v>242</v>
      </c>
    </row>
    <row r="10" spans="1:34" ht="15">
      <c r="A10" s="5">
        <v>9</v>
      </c>
      <c r="B10" s="5" t="s">
        <v>34</v>
      </c>
      <c r="D10" t="s">
        <v>198</v>
      </c>
      <c r="G10" t="s">
        <v>197</v>
      </c>
      <c r="J10" t="s">
        <v>196</v>
      </c>
      <c r="N10" t="s">
        <v>206</v>
      </c>
      <c r="R10" t="s">
        <v>205</v>
      </c>
      <c r="T10" t="s">
        <v>204</v>
      </c>
      <c r="X10" t="s">
        <v>317</v>
      </c>
      <c r="AF10" s="5" t="s">
        <v>233</v>
      </c>
      <c r="AG10" s="5" t="s">
        <v>249</v>
      </c>
      <c r="AH10" s="5" t="s">
        <v>258</v>
      </c>
    </row>
    <row r="11" spans="1:34" ht="15">
      <c r="A11" s="5">
        <v>10</v>
      </c>
      <c r="B11" s="5" t="s">
        <v>34</v>
      </c>
      <c r="D11" t="s">
        <v>198</v>
      </c>
      <c r="G11" t="s">
        <v>197</v>
      </c>
      <c r="J11" t="s">
        <v>196</v>
      </c>
      <c r="N11" t="s">
        <v>206</v>
      </c>
      <c r="R11" t="s">
        <v>205</v>
      </c>
      <c r="T11" t="s">
        <v>250</v>
      </c>
      <c r="X11" t="s">
        <v>251</v>
      </c>
      <c r="Y11" s="5" t="s">
        <v>257</v>
      </c>
      <c r="AF11" s="5" t="s">
        <v>259</v>
      </c>
      <c r="AG11" s="5" t="s">
        <v>249</v>
      </c>
      <c r="AH11" s="5" t="s">
        <v>260</v>
      </c>
    </row>
    <row r="12" spans="1:34" ht="15">
      <c r="A12" s="5">
        <v>11</v>
      </c>
      <c r="B12" s="5" t="s">
        <v>34</v>
      </c>
      <c r="D12" t="s">
        <v>198</v>
      </c>
      <c r="G12" t="s">
        <v>197</v>
      </c>
      <c r="J12" t="s">
        <v>196</v>
      </c>
      <c r="N12" t="s">
        <v>202</v>
      </c>
      <c r="R12" t="s">
        <v>201</v>
      </c>
      <c r="T12" t="s">
        <v>200</v>
      </c>
      <c r="X12" t="s">
        <v>199</v>
      </c>
      <c r="AF12" s="5" t="s">
        <v>232</v>
      </c>
      <c r="AG12" s="5" t="s">
        <v>249</v>
      </c>
      <c r="AH12" s="5" t="s">
        <v>245</v>
      </c>
    </row>
    <row r="13" spans="1:34" ht="15">
      <c r="A13" s="5">
        <v>12</v>
      </c>
      <c r="B13" s="5" t="s">
        <v>34</v>
      </c>
      <c r="D13" t="s">
        <v>198</v>
      </c>
      <c r="G13" t="s">
        <v>197</v>
      </c>
      <c r="J13" t="s">
        <v>196</v>
      </c>
      <c r="N13" t="s">
        <v>236</v>
      </c>
      <c r="R13" t="s">
        <v>195</v>
      </c>
      <c r="T13" t="s">
        <v>194</v>
      </c>
      <c r="X13" t="s">
        <v>193</v>
      </c>
      <c r="AF13" s="5" t="s">
        <v>231</v>
      </c>
      <c r="AG13" s="5" t="s">
        <v>249</v>
      </c>
      <c r="AH13" s="5" t="s">
        <v>243</v>
      </c>
    </row>
    <row r="30" spans="2:8" ht="15">
      <c r="B30"/>
      <c r="C30"/>
      <c r="D30"/>
      <c r="E30"/>
      <c r="F30"/>
      <c r="G30"/>
      <c r="H30"/>
    </row>
  </sheetData>
  <sheetProtection/>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Z11"/>
  <sheetViews>
    <sheetView zoomScalePageLayoutView="0" workbookViewId="0" topLeftCell="A1">
      <selection activeCell="A1" sqref="A1"/>
    </sheetView>
  </sheetViews>
  <sheetFormatPr defaultColWidth="9.140625" defaultRowHeight="15"/>
  <cols>
    <col min="1" max="1" width="15.8515625" style="5" bestFit="1" customWidth="1"/>
    <col min="2" max="2" width="11.00390625" style="5" bestFit="1" customWidth="1"/>
    <col min="3" max="3" width="15.28125" style="5" bestFit="1" customWidth="1"/>
    <col min="4" max="4" width="18.28125" style="5" bestFit="1" customWidth="1"/>
    <col min="5" max="5" width="20.421875" style="5" bestFit="1" customWidth="1"/>
    <col min="6" max="6" width="15.00390625" style="5" bestFit="1" customWidth="1"/>
    <col min="7" max="7" width="11.8515625" style="5" bestFit="1" customWidth="1"/>
    <col min="8" max="8" width="12.00390625" style="5" bestFit="1" customWidth="1"/>
    <col min="9" max="9" width="15.57421875" style="5" bestFit="1" customWidth="1"/>
    <col min="10" max="10" width="4.57421875" style="5" bestFit="1" customWidth="1"/>
    <col min="11" max="11" width="9.28125" style="5" bestFit="1" customWidth="1"/>
    <col min="12" max="12" width="22.421875" style="5" bestFit="1" customWidth="1"/>
    <col min="13" max="13" width="9.28125" style="5" bestFit="1" customWidth="1"/>
    <col min="14" max="14" width="21.140625" style="5" bestFit="1" customWidth="1"/>
    <col min="15" max="15" width="18.00390625" style="5" bestFit="1" customWidth="1"/>
    <col min="16" max="16" width="13.140625" style="5" bestFit="1" customWidth="1"/>
    <col min="17" max="17" width="11.57421875" style="5" bestFit="1" customWidth="1"/>
    <col min="18" max="18" width="22.140625" style="5" bestFit="1" customWidth="1"/>
    <col min="19" max="19" width="23.00390625" style="5" bestFit="1" customWidth="1"/>
    <col min="20" max="20" width="17.00390625" style="5" bestFit="1" customWidth="1"/>
    <col min="21" max="21" width="22.421875" style="5" bestFit="1" customWidth="1"/>
    <col min="22" max="22" width="23.7109375" style="5" bestFit="1" customWidth="1"/>
    <col min="23" max="23" width="22.140625" style="5" bestFit="1" customWidth="1"/>
    <col min="24" max="24" width="8.00390625" style="5" bestFit="1" customWidth="1"/>
    <col min="25" max="25" width="16.57421875" style="5" bestFit="1" customWidth="1"/>
    <col min="26" max="26" width="22.7109375" style="5" bestFit="1" customWidth="1"/>
    <col min="27" max="27" width="20.140625" style="5" bestFit="1" customWidth="1"/>
    <col min="28" max="28" width="21.140625" style="5" bestFit="1" customWidth="1"/>
    <col min="29" max="29" width="20.140625" style="5" bestFit="1" customWidth="1"/>
    <col min="30" max="30" width="19.28125" style="5" bestFit="1" customWidth="1"/>
    <col min="31" max="31" width="15.7109375" style="5" bestFit="1" customWidth="1"/>
    <col min="32" max="32" width="15.00390625" style="5" bestFit="1" customWidth="1"/>
    <col min="33" max="33" width="20.8515625" style="5" bestFit="1" customWidth="1"/>
    <col min="34" max="34" width="18.421875" style="5" bestFit="1" customWidth="1"/>
    <col min="35" max="35" width="19.28125" style="5" bestFit="1" customWidth="1"/>
    <col min="36" max="36" width="18.421875" style="5" bestFit="1" customWidth="1"/>
    <col min="37" max="37" width="17.57421875" style="5" bestFit="1" customWidth="1"/>
    <col min="38" max="38" width="20.00390625" style="5" bestFit="1" customWidth="1"/>
    <col min="39" max="39" width="9.421875" style="5" bestFit="1" customWidth="1"/>
    <col min="40" max="40" width="8.00390625" style="5" bestFit="1" customWidth="1"/>
    <col min="41" max="41" width="6.00390625" style="5" bestFit="1" customWidth="1"/>
    <col min="42" max="42" width="6.421875" style="5" bestFit="1" customWidth="1"/>
    <col min="43" max="43" width="6.7109375" style="5" bestFit="1" customWidth="1"/>
    <col min="44" max="44" width="7.00390625" style="5" bestFit="1" customWidth="1"/>
    <col min="45" max="45" width="10.57421875" style="5" bestFit="1" customWidth="1"/>
    <col min="46" max="46" width="15.00390625" style="5" bestFit="1" customWidth="1"/>
    <col min="47" max="47" width="19.28125" style="5" bestFit="1" customWidth="1"/>
    <col min="48" max="48" width="10.7109375" style="5" bestFit="1" customWidth="1"/>
    <col min="49" max="49" width="19.8515625" style="5" bestFit="1" customWidth="1"/>
    <col min="50" max="50" width="25.7109375" style="5" bestFit="1" customWidth="1"/>
    <col min="51" max="51" width="16.28125" style="5" bestFit="1" customWidth="1"/>
    <col min="52" max="52" width="19.57421875" style="5" bestFit="1" customWidth="1"/>
    <col min="53" max="53" width="16.7109375" style="5" bestFit="1" customWidth="1"/>
    <col min="54" max="54" width="20.7109375" style="5" bestFit="1" customWidth="1"/>
    <col min="55" max="55" width="14.7109375" style="5" bestFit="1" customWidth="1"/>
    <col min="56" max="56" width="10.140625" style="5" bestFit="1" customWidth="1"/>
    <col min="57" max="57" width="19.28125" style="5" bestFit="1" customWidth="1"/>
    <col min="58" max="58" width="17.57421875" style="5" bestFit="1" customWidth="1"/>
    <col min="59" max="59" width="9.8515625" style="5" bestFit="1" customWidth="1"/>
    <col min="60" max="60" width="11.00390625" style="5" bestFit="1" customWidth="1"/>
    <col min="61" max="61" width="12.421875" style="5" bestFit="1" customWidth="1"/>
    <col min="62" max="62" width="6.7109375" style="5" bestFit="1" customWidth="1"/>
    <col min="63" max="63" width="8.140625" style="5" bestFit="1" customWidth="1"/>
    <col min="64" max="64" width="13.140625" style="5" bestFit="1" customWidth="1"/>
    <col min="65" max="65" width="14.140625" style="5" bestFit="1" customWidth="1"/>
    <col min="66" max="66" width="7.421875" style="5" bestFit="1" customWidth="1"/>
    <col min="67" max="67" width="12.28125" style="5" bestFit="1" customWidth="1"/>
    <col min="68" max="68" width="7.57421875" style="5" bestFit="1" customWidth="1"/>
    <col min="69" max="69" width="16.57421875" style="5" bestFit="1" customWidth="1"/>
    <col min="70" max="70" width="18.00390625" style="5" bestFit="1" customWidth="1"/>
    <col min="71" max="71" width="27.421875" style="5" bestFit="1" customWidth="1"/>
    <col min="72" max="72" width="27.7109375" style="5" bestFit="1" customWidth="1"/>
    <col min="73" max="73" width="15.00390625" style="5" bestFit="1" customWidth="1"/>
    <col min="74" max="74" width="24.28125" style="5" bestFit="1" customWidth="1"/>
    <col min="75" max="75" width="24.7109375" style="5" bestFit="1" customWidth="1"/>
    <col min="76" max="76" width="40.421875" style="5" bestFit="1" customWidth="1"/>
    <col min="77" max="77" width="40.8515625" style="5" bestFit="1" customWidth="1"/>
    <col min="78" max="78" width="20.421875" style="5" bestFit="1" customWidth="1"/>
    <col min="79" max="79" width="17.00390625" style="5" bestFit="1" customWidth="1"/>
    <col min="80" max="80" width="21.140625" style="5" bestFit="1" customWidth="1"/>
    <col min="81" max="81" width="17.140625" style="5" bestFit="1" customWidth="1"/>
    <col min="82" max="82" width="19.140625" style="5" bestFit="1" customWidth="1"/>
    <col min="83" max="83" width="27.421875" style="5" bestFit="1" customWidth="1"/>
    <col min="84" max="84" width="13.00390625" style="5" bestFit="1" customWidth="1"/>
    <col min="85" max="85" width="16.140625" style="5" bestFit="1" customWidth="1"/>
    <col min="86" max="86" width="18.140625" style="5" bestFit="1" customWidth="1"/>
    <col min="87" max="87" width="15.28125" style="5" bestFit="1" customWidth="1"/>
    <col min="88" max="88" width="30.7109375" style="5" bestFit="1" customWidth="1"/>
    <col min="89" max="89" width="20.140625" style="5" bestFit="1" customWidth="1"/>
    <col min="90" max="90" width="20.8515625" style="5" bestFit="1" customWidth="1"/>
    <col min="91" max="91" width="13.421875" style="5" bestFit="1" customWidth="1"/>
    <col min="92" max="92" width="12.7109375" style="5" bestFit="1" customWidth="1"/>
    <col min="93" max="93" width="17.8515625" style="5" bestFit="1" customWidth="1"/>
    <col min="94" max="94" width="17.57421875" style="5" bestFit="1" customWidth="1"/>
    <col min="95" max="96" width="22.140625" style="5" bestFit="1" customWidth="1"/>
    <col min="97" max="97" width="31.28125" style="5" bestFit="1" customWidth="1"/>
    <col min="98" max="98" width="22.8515625" style="5" bestFit="1" customWidth="1"/>
    <col min="99" max="99" width="15.00390625" style="5" bestFit="1" customWidth="1"/>
    <col min="100" max="100" width="12.140625" style="5" bestFit="1" customWidth="1"/>
    <col min="101" max="101" width="14.140625" style="5" bestFit="1" customWidth="1"/>
    <col min="102" max="102" width="24.28125" style="5" bestFit="1" customWidth="1"/>
    <col min="103" max="103" width="22.00390625" style="5" bestFit="1" customWidth="1"/>
    <col min="104" max="104" width="21.140625" style="5" bestFit="1" customWidth="1"/>
    <col min="105" max="105" width="19.8515625" style="5" bestFit="1" customWidth="1"/>
    <col min="106" max="106" width="31.00390625" style="5" bestFit="1" customWidth="1"/>
    <col min="107" max="107" width="29.00390625" style="5" bestFit="1" customWidth="1"/>
    <col min="108" max="108" width="28.7109375" style="5" bestFit="1" customWidth="1"/>
    <col min="109" max="109" width="26.8515625" style="5" bestFit="1" customWidth="1"/>
    <col min="110" max="110" width="31.421875" style="5" bestFit="1" customWidth="1"/>
    <col min="111" max="111" width="29.421875" style="5" bestFit="1" customWidth="1"/>
    <col min="112" max="112" width="29.7109375" style="5" bestFit="1" customWidth="1"/>
    <col min="113" max="113" width="27.8515625" style="5" bestFit="1" customWidth="1"/>
    <col min="114" max="114" width="27.00390625" style="5" bestFit="1" customWidth="1"/>
    <col min="115" max="115" width="25.00390625" style="5" bestFit="1" customWidth="1"/>
    <col min="116" max="116" width="27.57421875" style="5" bestFit="1" customWidth="1"/>
    <col min="117" max="117" width="28.140625" style="5" bestFit="1" customWidth="1"/>
    <col min="118" max="118" width="23.7109375" style="5" bestFit="1" customWidth="1"/>
    <col min="119" max="119" width="6.7109375" style="5" bestFit="1" customWidth="1"/>
    <col min="120" max="120" width="10.28125" style="5" bestFit="1" customWidth="1"/>
    <col min="121" max="121" width="9.28125" style="5" bestFit="1" customWidth="1"/>
    <col min="122" max="122" width="4.7109375" style="5" bestFit="1" customWidth="1"/>
    <col min="123" max="123" width="8.00390625" style="5" bestFit="1" customWidth="1"/>
    <col min="124" max="124" width="17.8515625" style="5" bestFit="1" customWidth="1"/>
    <col min="125" max="125" width="15.00390625" style="5" bestFit="1" customWidth="1"/>
    <col min="126" max="126" width="10.421875" style="5" bestFit="1" customWidth="1"/>
    <col min="127" max="127" width="11.00390625" style="5" bestFit="1" customWidth="1"/>
    <col min="128" max="128" width="15.140625" style="5" bestFit="1" customWidth="1"/>
    <col min="129" max="129" width="14.28125" style="5" bestFit="1" customWidth="1"/>
    <col min="130" max="130" width="5.140625" style="5" bestFit="1" customWidth="1"/>
    <col min="131" max="131" width="7.140625" style="5" bestFit="1" customWidth="1"/>
    <col min="132" max="132" width="4.28125" style="5" bestFit="1" customWidth="1"/>
    <col min="133" max="133" width="18.8515625" style="5" bestFit="1" customWidth="1"/>
    <col min="134" max="134" width="7.421875" style="5" bestFit="1" customWidth="1"/>
    <col min="135" max="135" width="12.57421875" style="5" bestFit="1" customWidth="1"/>
    <col min="136" max="136" width="10.57421875" style="5" bestFit="1" customWidth="1"/>
    <col min="137" max="137" width="15.00390625" style="5" bestFit="1" customWidth="1"/>
    <col min="138" max="138" width="5.140625" style="5" bestFit="1" customWidth="1"/>
    <col min="139" max="139" width="9.421875" style="5" bestFit="1" customWidth="1"/>
    <col min="140" max="140" width="9.57421875" style="5" bestFit="1" customWidth="1"/>
    <col min="141" max="141" width="6.7109375" style="5" bestFit="1" customWidth="1"/>
    <col min="142" max="142" width="12.7109375" style="5" bestFit="1" customWidth="1"/>
    <col min="143" max="143" width="13.7109375" style="5" bestFit="1" customWidth="1"/>
    <col min="144" max="144" width="20.421875" style="5" bestFit="1" customWidth="1"/>
    <col min="145" max="145" width="12.28125" style="5" bestFit="1" customWidth="1"/>
    <col min="146" max="146" width="11.8515625" style="5" bestFit="1" customWidth="1"/>
    <col min="147" max="147" width="9.7109375" style="5" bestFit="1" customWidth="1"/>
    <col min="148" max="148" width="15.57421875" style="5" bestFit="1" customWidth="1"/>
    <col min="149" max="149" width="15.140625" style="5" bestFit="1" customWidth="1"/>
    <col min="150" max="150" width="13.421875" style="5" bestFit="1" customWidth="1"/>
    <col min="151" max="151" width="22.00390625" style="5" bestFit="1" customWidth="1"/>
    <col min="152" max="152" width="15.00390625" style="5" bestFit="1" customWidth="1"/>
    <col min="153" max="153" width="20.28125" style="5" bestFit="1" customWidth="1"/>
    <col min="154" max="154" width="19.8515625" style="5" bestFit="1" customWidth="1"/>
    <col min="155" max="155" width="19.140625" style="5" bestFit="1" customWidth="1"/>
    <col min="156" max="156" width="7.7109375" style="5" bestFit="1" customWidth="1"/>
    <col min="157" max="16384" width="9.140625" style="5" customWidth="1"/>
  </cols>
  <sheetData>
    <row r="1" spans="1:156" s="4" customFormat="1" ht="15">
      <c r="A1" s="6" t="s">
        <v>0</v>
      </c>
      <c r="B1" s="7" t="s">
        <v>36</v>
      </c>
      <c r="C1" s="7" t="s">
        <v>37</v>
      </c>
      <c r="D1" s="7" t="s">
        <v>38</v>
      </c>
      <c r="E1" s="7" t="s">
        <v>39</v>
      </c>
      <c r="F1" s="7" t="s">
        <v>40</v>
      </c>
      <c r="G1" s="7" t="s">
        <v>41</v>
      </c>
      <c r="H1" s="7" t="s">
        <v>42</v>
      </c>
      <c r="I1" s="7" t="s">
        <v>43</v>
      </c>
      <c r="J1" s="7" t="s">
        <v>44</v>
      </c>
      <c r="K1" s="7" t="s">
        <v>45</v>
      </c>
      <c r="L1" s="7" t="s">
        <v>46</v>
      </c>
      <c r="M1" s="7" t="s">
        <v>47</v>
      </c>
      <c r="N1" s="7" t="s">
        <v>48</v>
      </c>
      <c r="O1" s="7" t="s">
        <v>49</v>
      </c>
      <c r="P1" s="7" t="s">
        <v>50</v>
      </c>
      <c r="Q1" s="7" t="s">
        <v>51</v>
      </c>
      <c r="R1" s="7" t="s">
        <v>52</v>
      </c>
      <c r="S1" s="7" t="s">
        <v>53</v>
      </c>
      <c r="T1" s="8" t="s">
        <v>54</v>
      </c>
      <c r="U1" s="7" t="s">
        <v>55</v>
      </c>
      <c r="V1" s="7" t="s">
        <v>56</v>
      </c>
      <c r="W1" s="7" t="s">
        <v>57</v>
      </c>
      <c r="X1" s="7" t="s">
        <v>58</v>
      </c>
      <c r="Y1" s="7" t="s">
        <v>59</v>
      </c>
      <c r="Z1" s="7" t="s">
        <v>60</v>
      </c>
      <c r="AA1" s="7" t="s">
        <v>61</v>
      </c>
      <c r="AB1" s="7" t="s">
        <v>62</v>
      </c>
      <c r="AC1" s="7" t="s">
        <v>63</v>
      </c>
      <c r="AD1" s="7" t="s">
        <v>64</v>
      </c>
      <c r="AE1" s="7" t="s">
        <v>65</v>
      </c>
      <c r="AF1" s="7" t="s">
        <v>66</v>
      </c>
      <c r="AG1" s="7" t="s">
        <v>67</v>
      </c>
      <c r="AH1" s="7" t="s">
        <v>68</v>
      </c>
      <c r="AI1" s="7" t="s">
        <v>69</v>
      </c>
      <c r="AJ1" s="8" t="s">
        <v>70</v>
      </c>
      <c r="AK1" s="7" t="s">
        <v>71</v>
      </c>
      <c r="AL1" s="7" t="s">
        <v>72</v>
      </c>
      <c r="AM1" s="7" t="s">
        <v>73</v>
      </c>
      <c r="AN1" s="7" t="s">
        <v>74</v>
      </c>
      <c r="AO1" s="7" t="s">
        <v>75</v>
      </c>
      <c r="AP1" s="7" t="s">
        <v>76</v>
      </c>
      <c r="AQ1" s="7" t="s">
        <v>77</v>
      </c>
      <c r="AR1" s="7" t="s">
        <v>78</v>
      </c>
      <c r="AS1" s="7" t="s">
        <v>79</v>
      </c>
      <c r="AT1" s="8" t="s">
        <v>80</v>
      </c>
      <c r="AU1" s="7" t="s">
        <v>81</v>
      </c>
      <c r="AV1" s="7" t="s">
        <v>82</v>
      </c>
      <c r="AW1" s="7" t="s">
        <v>83</v>
      </c>
      <c r="AX1" s="7" t="s">
        <v>84</v>
      </c>
      <c r="AY1" s="7" t="s">
        <v>85</v>
      </c>
      <c r="AZ1" s="7" t="s">
        <v>86</v>
      </c>
      <c r="BA1" s="7" t="s">
        <v>87</v>
      </c>
      <c r="BB1" s="7" t="s">
        <v>88</v>
      </c>
      <c r="BC1" s="7" t="s">
        <v>89</v>
      </c>
      <c r="BD1" s="7" t="s">
        <v>90</v>
      </c>
      <c r="BE1" s="7" t="s">
        <v>91</v>
      </c>
      <c r="BF1" s="7" t="s">
        <v>92</v>
      </c>
      <c r="BG1" s="7" t="s">
        <v>93</v>
      </c>
      <c r="BH1" s="7" t="s">
        <v>94</v>
      </c>
      <c r="BI1" s="7" t="s">
        <v>95</v>
      </c>
      <c r="BJ1" s="7" t="s">
        <v>96</v>
      </c>
      <c r="BK1" s="7" t="s">
        <v>97</v>
      </c>
      <c r="BL1" s="7" t="s">
        <v>98</v>
      </c>
      <c r="BM1" s="7" t="s">
        <v>99</v>
      </c>
      <c r="BN1" s="7" t="s">
        <v>100</v>
      </c>
      <c r="BO1" s="7" t="s">
        <v>101</v>
      </c>
      <c r="BP1" s="7" t="s">
        <v>102</v>
      </c>
      <c r="BQ1" s="7" t="s">
        <v>103</v>
      </c>
      <c r="BR1" s="7" t="s">
        <v>104</v>
      </c>
      <c r="BS1" s="7" t="s">
        <v>105</v>
      </c>
      <c r="BT1" s="7" t="s">
        <v>106</v>
      </c>
      <c r="BU1" s="7" t="s">
        <v>107</v>
      </c>
      <c r="BV1" s="7" t="s">
        <v>108</v>
      </c>
      <c r="BW1" s="7" t="s">
        <v>109</v>
      </c>
      <c r="BX1" s="7" t="s">
        <v>110</v>
      </c>
      <c r="BY1" s="7" t="s">
        <v>111</v>
      </c>
      <c r="BZ1" s="7" t="s">
        <v>112</v>
      </c>
      <c r="CA1" s="7" t="s">
        <v>113</v>
      </c>
      <c r="CB1" s="7" t="s">
        <v>114</v>
      </c>
      <c r="CC1" s="7" t="s">
        <v>115</v>
      </c>
      <c r="CD1" s="7" t="s">
        <v>116</v>
      </c>
      <c r="CE1" s="7" t="s">
        <v>117</v>
      </c>
      <c r="CF1" s="7" t="s">
        <v>118</v>
      </c>
      <c r="CG1" s="7" t="s">
        <v>119</v>
      </c>
      <c r="CH1" s="7" t="s">
        <v>120</v>
      </c>
      <c r="CI1" s="7" t="s">
        <v>121</v>
      </c>
      <c r="CJ1" s="7" t="s">
        <v>122</v>
      </c>
      <c r="CK1" s="7" t="s">
        <v>123</v>
      </c>
      <c r="CL1" s="7" t="s">
        <v>124</v>
      </c>
      <c r="CM1" s="7" t="s">
        <v>125</v>
      </c>
      <c r="CN1" s="7" t="s">
        <v>126</v>
      </c>
      <c r="CO1" s="7" t="s">
        <v>127</v>
      </c>
      <c r="CP1" s="7" t="s">
        <v>128</v>
      </c>
      <c r="CQ1" s="7" t="s">
        <v>129</v>
      </c>
      <c r="CR1" s="7" t="s">
        <v>130</v>
      </c>
      <c r="CS1" s="7" t="s">
        <v>131</v>
      </c>
      <c r="CT1" s="7" t="s">
        <v>132</v>
      </c>
      <c r="CU1" s="7" t="s">
        <v>133</v>
      </c>
      <c r="CV1" s="7" t="s">
        <v>134</v>
      </c>
      <c r="CW1" s="7" t="s">
        <v>135</v>
      </c>
      <c r="CX1" s="7" t="s">
        <v>136</v>
      </c>
      <c r="CY1" s="7" t="s">
        <v>137</v>
      </c>
      <c r="CZ1" s="7" t="s">
        <v>138</v>
      </c>
      <c r="DA1" s="7" t="s">
        <v>139</v>
      </c>
      <c r="DB1" s="7" t="s">
        <v>140</v>
      </c>
      <c r="DC1" s="7" t="s">
        <v>141</v>
      </c>
      <c r="DD1" s="7" t="s">
        <v>142</v>
      </c>
      <c r="DE1" s="7" t="s">
        <v>143</v>
      </c>
      <c r="DF1" s="7" t="s">
        <v>144</v>
      </c>
      <c r="DG1" s="7" t="s">
        <v>145</v>
      </c>
      <c r="DH1" s="7" t="s">
        <v>146</v>
      </c>
      <c r="DI1" s="7" t="s">
        <v>147</v>
      </c>
      <c r="DJ1" s="7" t="s">
        <v>148</v>
      </c>
      <c r="DK1" s="7" t="s">
        <v>149</v>
      </c>
      <c r="DL1" s="7" t="s">
        <v>150</v>
      </c>
      <c r="DM1" s="7" t="s">
        <v>151</v>
      </c>
      <c r="DN1" s="7" t="s">
        <v>152</v>
      </c>
      <c r="DO1" s="7" t="s">
        <v>153</v>
      </c>
      <c r="DP1" s="7" t="s">
        <v>154</v>
      </c>
      <c r="DQ1" s="7" t="s">
        <v>155</v>
      </c>
      <c r="DR1" s="7" t="s">
        <v>156</v>
      </c>
      <c r="DS1" s="7" t="s">
        <v>157</v>
      </c>
      <c r="DT1" s="7" t="s">
        <v>158</v>
      </c>
      <c r="DU1" s="7" t="s">
        <v>159</v>
      </c>
      <c r="DV1" s="7" t="s">
        <v>160</v>
      </c>
      <c r="DW1" s="7" t="s">
        <v>161</v>
      </c>
      <c r="DX1" s="7" t="s">
        <v>162</v>
      </c>
      <c r="DY1" s="7" t="s">
        <v>163</v>
      </c>
      <c r="DZ1" s="7" t="s">
        <v>164</v>
      </c>
      <c r="EA1" s="7" t="s">
        <v>165</v>
      </c>
      <c r="EB1" s="7" t="s">
        <v>166</v>
      </c>
      <c r="EC1" s="7" t="s">
        <v>167</v>
      </c>
      <c r="ED1" s="7" t="s">
        <v>168</v>
      </c>
      <c r="EE1" s="7" t="s">
        <v>169</v>
      </c>
      <c r="EF1" s="7" t="s">
        <v>170</v>
      </c>
      <c r="EG1" s="7" t="s">
        <v>171</v>
      </c>
      <c r="EH1" s="7" t="s">
        <v>172</v>
      </c>
      <c r="EI1" s="7" t="s">
        <v>173</v>
      </c>
      <c r="EJ1" s="7" t="s">
        <v>174</v>
      </c>
      <c r="EK1" s="7" t="s">
        <v>175</v>
      </c>
      <c r="EL1" s="7" t="s">
        <v>176</v>
      </c>
      <c r="EM1" s="7" t="s">
        <v>177</v>
      </c>
      <c r="EN1" s="7" t="s">
        <v>178</v>
      </c>
      <c r="EO1" s="7" t="s">
        <v>179</v>
      </c>
      <c r="EP1" s="7" t="s">
        <v>180</v>
      </c>
      <c r="EQ1" s="7" t="s">
        <v>181</v>
      </c>
      <c r="ER1" s="7" t="s">
        <v>182</v>
      </c>
      <c r="ES1" s="7" t="s">
        <v>183</v>
      </c>
      <c r="ET1" s="7" t="s">
        <v>184</v>
      </c>
      <c r="EU1" s="7" t="s">
        <v>185</v>
      </c>
      <c r="EV1" s="7" t="s">
        <v>186</v>
      </c>
      <c r="EW1" s="7" t="s">
        <v>187</v>
      </c>
      <c r="EX1" s="7" t="s">
        <v>188</v>
      </c>
      <c r="EY1" s="7" t="s">
        <v>189</v>
      </c>
      <c r="EZ1" s="7" t="s">
        <v>190</v>
      </c>
    </row>
    <row r="2" spans="70:126" ht="15">
      <c r="BR2" s="9"/>
      <c r="DV2" s="9"/>
    </row>
    <row r="3" spans="70:126" ht="15">
      <c r="BR3" s="9"/>
      <c r="DV3" s="9"/>
    </row>
    <row r="4" spans="70:126" ht="15">
      <c r="BR4" s="9"/>
      <c r="DV4" s="9"/>
    </row>
    <row r="5" spans="70:126" ht="15">
      <c r="BR5" s="9"/>
      <c r="DV5" s="9"/>
    </row>
    <row r="6" spans="70:126" ht="15">
      <c r="BR6" s="9"/>
      <c r="DV6" s="9"/>
    </row>
    <row r="7" spans="70:126" ht="15">
      <c r="BR7" s="9"/>
      <c r="DV7" s="9"/>
    </row>
    <row r="8" spans="70:126" ht="15">
      <c r="BR8" s="9"/>
      <c r="DV8" s="9"/>
    </row>
    <row r="9" spans="70:126" ht="15">
      <c r="BR9" s="9"/>
      <c r="DV9" s="9"/>
    </row>
    <row r="10" spans="70:126" ht="15">
      <c r="BR10" s="9"/>
      <c r="DV10" s="9"/>
    </row>
    <row r="11" spans="70:126" ht="15">
      <c r="BR11" s="9"/>
      <c r="DV11" s="9"/>
    </row>
    <row r="12"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1"/>
  <sheetViews>
    <sheetView zoomScalePageLayoutView="0" workbookViewId="0" topLeftCell="A1">
      <selection activeCell="A1" sqref="A1"/>
    </sheetView>
  </sheetViews>
  <sheetFormatPr defaultColWidth="9.140625" defaultRowHeight="15"/>
  <cols>
    <col min="1" max="1" width="18.28125" style="5" customWidth="1"/>
    <col min="2" max="2" width="13.421875" style="5" customWidth="1"/>
    <col min="3" max="3" width="76.28125" style="5" customWidth="1"/>
    <col min="4" max="16384" width="9.140625" style="5" customWidth="1"/>
  </cols>
  <sheetData>
    <row r="1" spans="1:3" s="4" customFormat="1" ht="15">
      <c r="A1" s="10" t="s">
        <v>0</v>
      </c>
      <c r="B1" s="7" t="s">
        <v>191</v>
      </c>
      <c r="C1" s="7" t="s">
        <v>192</v>
      </c>
    </row>
    <row r="2" ht="15"/>
    <row r="3" ht="15"/>
    <row r="4" ht="15"/>
    <row r="5" ht="15"/>
    <row r="6" ht="15"/>
    <row r="7" ht="15"/>
    <row r="8" ht="15"/>
    <row r="9" ht="15"/>
    <row r="10" ht="15"/>
    <row r="11" ht="15"/>
    <row r="12" ht="15"/>
    <row r="13" ht="15"/>
    <row r="14" ht="15"/>
    <row r="15" ht="15"/>
    <row r="16" ht="15"/>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
    </sheetView>
  </sheetViews>
  <sheetFormatPr defaultColWidth="9.140625" defaultRowHeight="15"/>
  <cols>
    <col min="1" max="8" width="9.140625" style="13" customWidth="1"/>
    <col min="9" max="9" width="38.8515625" style="13" bestFit="1" customWidth="1"/>
    <col min="10" max="10" width="7.57421875" style="13" bestFit="1" customWidth="1"/>
    <col min="11" max="11" width="12.421875" style="13" bestFit="1" customWidth="1"/>
    <col min="12" max="12" width="57.421875" style="13" bestFit="1" customWidth="1"/>
    <col min="13" max="13" width="20.7109375" style="13" bestFit="1" customWidth="1"/>
    <col min="14" max="14" width="16.57421875" style="13" bestFit="1" customWidth="1"/>
    <col min="15" max="15" width="5.00390625" style="13" bestFit="1" customWidth="1"/>
    <col min="16" max="16" width="21.8515625" style="13" bestFit="1" customWidth="1"/>
    <col min="17" max="17" width="23.28125" style="13" bestFit="1" customWidth="1"/>
    <col min="18" max="18" width="18.00390625" style="13" bestFit="1" customWidth="1"/>
    <col min="19" max="16384" width="9.140625" style="13" customWidth="1"/>
  </cols>
  <sheetData>
    <row r="1" ht="15">
      <c r="A1" s="12" t="str">
        <f>ClassificationLists!A1</f>
        <v>Checklist of species of Brachiopoda of Greece</v>
      </c>
    </row>
    <row r="2" ht="15">
      <c r="A2" s="13" t="str">
        <f>ClassificationLists!A2</f>
        <v>Gerovasileiou; Bailly, 2016</v>
      </c>
    </row>
    <row r="3" ht="15">
      <c r="A3" s="13" t="str">
        <f>ClassificationLists!A3</f>
        <v>Published in Biodiversity Data Journal</v>
      </c>
    </row>
    <row r="5" ht="15">
      <c r="A5" s="13" t="s">
        <v>261</v>
      </c>
    </row>
    <row r="6" ht="15">
      <c r="A6" s="14" t="str">
        <f>ClassificationLists!A6</f>
        <v>CAREFUL: Usage of formulas. If you copy-paste in another worksheet, paste only the values!</v>
      </c>
    </row>
    <row r="7" ht="15">
      <c r="A7" s="13" t="str">
        <f>ClassificationLists!A7</f>
        <v>You can use Taxon_Local_ID to link with the worksheet Taxa, only for species.</v>
      </c>
    </row>
    <row r="10" spans="1:18" ht="15">
      <c r="A10" s="15" t="str">
        <f>Taxa!A1</f>
        <v>Taxon_Local_ID</v>
      </c>
      <c r="B10" s="16" t="str">
        <f>'[1]Taxa'!B1</f>
        <v>Kingdom</v>
      </c>
      <c r="C10" s="17" t="str">
        <f>'[1]Taxa'!D1</f>
        <v>Phylum</v>
      </c>
      <c r="D10" s="17" t="str">
        <f>'[1]Taxa'!G1</f>
        <v>Class</v>
      </c>
      <c r="E10" s="17" t="str">
        <f>'[1]Taxa'!J1</f>
        <v>Order</v>
      </c>
      <c r="F10" s="17" t="str">
        <f>'[1]Taxa'!N1</f>
        <v>Family</v>
      </c>
      <c r="G10" s="17" t="str">
        <f>'[1]Taxa'!R1</f>
        <v>Genus</v>
      </c>
      <c r="H10" s="17" t="str">
        <f>'[1]Taxa'!T1</f>
        <v>Species</v>
      </c>
      <c r="I10" s="18" t="str">
        <f>'[1]Taxa'!X1</f>
        <v>Authorship</v>
      </c>
      <c r="J10" s="16" t="s">
        <v>262</v>
      </c>
      <c r="K10" s="18" t="s">
        <v>263</v>
      </c>
      <c r="L10" s="17" t="s">
        <v>264</v>
      </c>
      <c r="M10" s="17" t="s">
        <v>265</v>
      </c>
      <c r="N10" s="17" t="s">
        <v>266</v>
      </c>
      <c r="O10" s="17" t="s">
        <v>267</v>
      </c>
      <c r="P10" s="17" t="s">
        <v>268</v>
      </c>
      <c r="Q10" s="17" t="s">
        <v>269</v>
      </c>
      <c r="R10" s="19" t="s">
        <v>270</v>
      </c>
    </row>
    <row r="11" spans="1:18" ht="15">
      <c r="A11" s="20">
        <v>1</v>
      </c>
      <c r="B11" s="21" t="s">
        <v>34</v>
      </c>
      <c r="C11" s="22" t="s">
        <v>198</v>
      </c>
      <c r="D11" s="22" t="s">
        <v>230</v>
      </c>
      <c r="E11" s="22" t="s">
        <v>229</v>
      </c>
      <c r="F11" s="22" t="s">
        <v>228</v>
      </c>
      <c r="G11" s="22" t="s">
        <v>227</v>
      </c>
      <c r="H11" s="22" t="s">
        <v>226</v>
      </c>
      <c r="I11" s="23" t="s">
        <v>225</v>
      </c>
      <c r="J11" s="21" t="s">
        <v>271</v>
      </c>
      <c r="K11" s="24" t="str">
        <f aca="true" t="shared" si="0" ref="K11:K22">IF(LEFT(I11,1)="(","new","orig")</f>
        <v>new</v>
      </c>
      <c r="L11" s="25" t="str">
        <f>TRIM(G11&amp;" "&amp;H11&amp;" "&amp;I11)</f>
        <v>Novocrania anomala (Müller, 1776)</v>
      </c>
      <c r="M11" s="25" t="str">
        <f>TRIM(G11&amp;" "&amp;H11)</f>
        <v>Novocrania anomala</v>
      </c>
      <c r="N11" s="25" t="str">
        <f aca="true" t="shared" si="1" ref="N11:N18">TRIM(LEFT(SUBSTITUTE(SUBSTITUTE(I11,"(",""),")",""),-6+LEN(SUBSTITUTE(SUBSTITUTE(I11,"(",""),")",""))))</f>
        <v>Müller</v>
      </c>
      <c r="O11" s="25">
        <f>0+RIGHT(SUBSTITUTE(SUBSTITUTE(I11,"(",""),")",""),4)</f>
        <v>1776</v>
      </c>
      <c r="P11" s="25" t="str">
        <f>N11&amp;", "&amp;O11</f>
        <v>Müller, 1776</v>
      </c>
      <c r="Q11" s="24" t="str">
        <f aca="true" t="shared" si="2" ref="Q11:Q22">IF(K11="new","(","")&amp;P11&amp;IF(K11="new",")","")</f>
        <v>(Müller, 1776)</v>
      </c>
      <c r="R11" s="20">
        <f>VLOOKUP(M11,ClassificationLists!AS11:AT44,2,FALSE)</f>
        <v>235385</v>
      </c>
    </row>
    <row r="12" spans="1:18" ht="15">
      <c r="A12" s="20">
        <v>2</v>
      </c>
      <c r="B12" s="21" t="s">
        <v>34</v>
      </c>
      <c r="C12" s="22" t="s">
        <v>198</v>
      </c>
      <c r="D12" s="22" t="s">
        <v>230</v>
      </c>
      <c r="E12" s="22" t="s">
        <v>229</v>
      </c>
      <c r="F12" s="22" t="s">
        <v>228</v>
      </c>
      <c r="G12" s="22" t="s">
        <v>227</v>
      </c>
      <c r="H12" s="22" t="s">
        <v>255</v>
      </c>
      <c r="I12" s="23" t="s">
        <v>256</v>
      </c>
      <c r="J12" s="21" t="s">
        <v>271</v>
      </c>
      <c r="K12" s="23" t="str">
        <f>IF(LEFT(I12,1)="(","new","orig")</f>
        <v>new</v>
      </c>
      <c r="L12" s="22" t="str">
        <f aca="true" t="shared" si="3" ref="L12:L22">TRIM(G12&amp;" "&amp;H12&amp;" "&amp;I12)</f>
        <v>Novocrania turbinata (Poli, 1795)</v>
      </c>
      <c r="M12" s="22" t="str">
        <f>TRIM(G12&amp;" "&amp;H12)</f>
        <v>Novocrania turbinata</v>
      </c>
      <c r="N12" s="22" t="str">
        <f>TRIM(LEFT(SUBSTITUTE(SUBSTITUTE(I12,"(",""),")",""),-6+LEN(SUBSTITUTE(SUBSTITUTE(I12,"(",""),")",""))))</f>
        <v>Poli</v>
      </c>
      <c r="O12" s="22">
        <f>0+RIGHT(SUBSTITUTE(SUBSTITUTE(I12,"(",""),")",""),4)</f>
        <v>1795</v>
      </c>
      <c r="P12" s="22" t="str">
        <f>N12&amp;", "&amp;O12</f>
        <v>Poli, 1795</v>
      </c>
      <c r="Q12" s="23" t="str">
        <f>IF(K12="new","(","")&amp;P12&amp;IF(K12="new",")","")</f>
        <v>(Poli, 1795)</v>
      </c>
      <c r="R12" s="20">
        <f>VLOOKUP(M12,ClassificationLists!AS12:AT45,2,FALSE)</f>
        <v>235386</v>
      </c>
    </row>
    <row r="13" spans="1:18" ht="15">
      <c r="A13" s="20">
        <v>3</v>
      </c>
      <c r="B13" s="21" t="s">
        <v>34</v>
      </c>
      <c r="C13" s="22" t="s">
        <v>198</v>
      </c>
      <c r="D13" s="22" t="s">
        <v>197</v>
      </c>
      <c r="E13" s="22" t="s">
        <v>196</v>
      </c>
      <c r="F13" s="22" t="s">
        <v>224</v>
      </c>
      <c r="G13" s="22" t="s">
        <v>223</v>
      </c>
      <c r="H13" s="22" t="s">
        <v>222</v>
      </c>
      <c r="I13" s="23" t="s">
        <v>35</v>
      </c>
      <c r="J13" s="21" t="s">
        <v>271</v>
      </c>
      <c r="K13" s="23" t="str">
        <f>IF(LEFT(I13,1)="(","new","orig")</f>
        <v>new</v>
      </c>
      <c r="L13" s="22" t="str">
        <f t="shared" si="3"/>
        <v>Terebratulina retusa (Linnaeus, 1758)</v>
      </c>
      <c r="M13" s="22" t="str">
        <f aca="true" t="shared" si="4" ref="M13:M22">TRIM(G13&amp;" "&amp;H13)</f>
        <v>Terebratulina retusa</v>
      </c>
      <c r="N13" s="22" t="str">
        <f t="shared" si="1"/>
        <v>Linnaeus</v>
      </c>
      <c r="O13" s="22">
        <f aca="true" t="shared" si="5" ref="O13:O22">0+RIGHT(SUBSTITUTE(SUBSTITUTE(I13,"(",""),")",""),4)</f>
        <v>1758</v>
      </c>
      <c r="P13" s="22" t="str">
        <f aca="true" t="shared" si="6" ref="P13:P22">N13&amp;", "&amp;O13</f>
        <v>Linnaeus, 1758</v>
      </c>
      <c r="Q13" s="23" t="str">
        <f t="shared" si="2"/>
        <v>(Linnaeus, 1758)</v>
      </c>
      <c r="R13" s="20">
        <f>VLOOKUP(M13,ClassificationLists!AS13:AT46,2,FALSE)</f>
        <v>104055</v>
      </c>
    </row>
    <row r="14" spans="1:18" ht="15">
      <c r="A14" s="20">
        <v>4</v>
      </c>
      <c r="B14" s="21" t="s">
        <v>34</v>
      </c>
      <c r="C14" s="22" t="s">
        <v>198</v>
      </c>
      <c r="D14" s="22" t="s">
        <v>197</v>
      </c>
      <c r="E14" s="22" t="s">
        <v>196</v>
      </c>
      <c r="F14" s="22" t="s">
        <v>221</v>
      </c>
      <c r="G14" s="22" t="s">
        <v>220</v>
      </c>
      <c r="H14" s="22" t="s">
        <v>219</v>
      </c>
      <c r="I14" s="23" t="s">
        <v>218</v>
      </c>
      <c r="J14" s="21" t="s">
        <v>271</v>
      </c>
      <c r="K14" s="23" t="str">
        <f t="shared" si="0"/>
        <v>new</v>
      </c>
      <c r="L14" s="22" t="str">
        <f t="shared" si="3"/>
        <v>Megerlia truncata (Linnaeus, 1767)</v>
      </c>
      <c r="M14" s="22" t="str">
        <f t="shared" si="4"/>
        <v>Megerlia truncata</v>
      </c>
      <c r="N14" s="22" t="str">
        <f t="shared" si="1"/>
        <v>Linnaeus</v>
      </c>
      <c r="O14" s="22">
        <f t="shared" si="5"/>
        <v>1767</v>
      </c>
      <c r="P14" s="22" t="str">
        <f t="shared" si="6"/>
        <v>Linnaeus, 1767</v>
      </c>
      <c r="Q14" s="23" t="str">
        <f t="shared" si="2"/>
        <v>(Linnaeus, 1767)</v>
      </c>
      <c r="R14" s="20">
        <f>VLOOKUP(M14,ClassificationLists!AS14:AT47,2,FALSE)</f>
        <v>104061</v>
      </c>
    </row>
    <row r="15" spans="1:18" ht="15">
      <c r="A15" s="20">
        <v>5</v>
      </c>
      <c r="B15" s="21" t="s">
        <v>34</v>
      </c>
      <c r="C15" s="22" t="s">
        <v>198</v>
      </c>
      <c r="D15" s="22" t="s">
        <v>197</v>
      </c>
      <c r="E15" s="22" t="s">
        <v>196</v>
      </c>
      <c r="F15" s="22" t="s">
        <v>210</v>
      </c>
      <c r="G15" s="22" t="s">
        <v>215</v>
      </c>
      <c r="H15" s="22" t="s">
        <v>217</v>
      </c>
      <c r="I15" s="23" t="s">
        <v>216</v>
      </c>
      <c r="J15" s="21" t="s">
        <v>271</v>
      </c>
      <c r="K15" s="23" t="str">
        <f t="shared" si="0"/>
        <v>new</v>
      </c>
      <c r="L15" s="22" t="str">
        <f t="shared" si="3"/>
        <v>Argyrotheca cistellula (Wood, 1841)</v>
      </c>
      <c r="M15" s="22" t="str">
        <f t="shared" si="4"/>
        <v>Argyrotheca cistellula</v>
      </c>
      <c r="N15" s="22" t="str">
        <f t="shared" si="1"/>
        <v>Wood</v>
      </c>
      <c r="O15" s="22">
        <f t="shared" si="5"/>
        <v>1841</v>
      </c>
      <c r="P15" s="22" t="str">
        <f t="shared" si="6"/>
        <v>Wood, 1841</v>
      </c>
      <c r="Q15" s="23" t="str">
        <f t="shared" si="2"/>
        <v>(Wood, 1841)</v>
      </c>
      <c r="R15" s="20">
        <f>VLOOKUP(M15,ClassificationLists!AS15:AT48,2,FALSE)</f>
        <v>104063</v>
      </c>
    </row>
    <row r="16" spans="1:18" ht="15">
      <c r="A16" s="20">
        <v>6</v>
      </c>
      <c r="B16" s="21" t="s">
        <v>34</v>
      </c>
      <c r="C16" s="22" t="s">
        <v>198</v>
      </c>
      <c r="D16" s="22" t="s">
        <v>197</v>
      </c>
      <c r="E16" s="22" t="s">
        <v>196</v>
      </c>
      <c r="F16" s="22" t="s">
        <v>210</v>
      </c>
      <c r="G16" s="22" t="s">
        <v>215</v>
      </c>
      <c r="H16" s="22" t="s">
        <v>214</v>
      </c>
      <c r="I16" s="23" t="s">
        <v>211</v>
      </c>
      <c r="J16" s="21" t="s">
        <v>271</v>
      </c>
      <c r="K16" s="23" t="str">
        <f t="shared" si="0"/>
        <v>new</v>
      </c>
      <c r="L16" s="22" t="str">
        <f t="shared" si="3"/>
        <v>Argyrotheca cuneata (Risso, 1826)</v>
      </c>
      <c r="M16" s="22" t="str">
        <f t="shared" si="4"/>
        <v>Argyrotheca cuneata</v>
      </c>
      <c r="N16" s="22" t="str">
        <f t="shared" si="1"/>
        <v>Risso</v>
      </c>
      <c r="O16" s="22">
        <f t="shared" si="5"/>
        <v>1826</v>
      </c>
      <c r="P16" s="22" t="str">
        <f t="shared" si="6"/>
        <v>Risso, 1826</v>
      </c>
      <c r="Q16" s="23" t="str">
        <f t="shared" si="2"/>
        <v>(Risso, 1826)</v>
      </c>
      <c r="R16" s="20">
        <f>VLOOKUP(M16,ClassificationLists!AS16:AT49,2,FALSE)</f>
        <v>104064</v>
      </c>
    </row>
    <row r="17" spans="1:18" ht="15">
      <c r="A17" s="20">
        <v>7</v>
      </c>
      <c r="B17" s="21" t="s">
        <v>34</v>
      </c>
      <c r="C17" s="22" t="s">
        <v>198</v>
      </c>
      <c r="D17" s="22" t="s">
        <v>197</v>
      </c>
      <c r="E17" s="22" t="s">
        <v>196</v>
      </c>
      <c r="F17" s="22" t="s">
        <v>210</v>
      </c>
      <c r="G17" s="22" t="s">
        <v>213</v>
      </c>
      <c r="H17" s="22" t="s">
        <v>212</v>
      </c>
      <c r="I17" s="23" t="s">
        <v>211</v>
      </c>
      <c r="J17" s="21" t="s">
        <v>271</v>
      </c>
      <c r="K17" s="23" t="str">
        <f t="shared" si="0"/>
        <v>new</v>
      </c>
      <c r="L17" s="22" t="str">
        <f t="shared" si="3"/>
        <v>Joania cordata (Risso, 1826)</v>
      </c>
      <c r="M17" s="22" t="str">
        <f t="shared" si="4"/>
        <v>Joania cordata</v>
      </c>
      <c r="N17" s="22" t="str">
        <f t="shared" si="1"/>
        <v>Risso</v>
      </c>
      <c r="O17" s="22">
        <f t="shared" si="5"/>
        <v>1826</v>
      </c>
      <c r="P17" s="22" t="str">
        <f t="shared" si="6"/>
        <v>Risso, 1826</v>
      </c>
      <c r="Q17" s="23" t="str">
        <f t="shared" si="2"/>
        <v>(Risso, 1826)</v>
      </c>
      <c r="R17" s="20">
        <f>VLOOKUP(M17,ClassificationLists!AS17:AT50,2,FALSE)</f>
        <v>380200</v>
      </c>
    </row>
    <row r="18" spans="1:18" ht="15">
      <c r="A18" s="20">
        <v>8</v>
      </c>
      <c r="B18" s="21" t="s">
        <v>34</v>
      </c>
      <c r="C18" s="22" t="s">
        <v>198</v>
      </c>
      <c r="D18" s="22" t="s">
        <v>197</v>
      </c>
      <c r="E18" s="22" t="s">
        <v>196</v>
      </c>
      <c r="F18" s="22" t="s">
        <v>210</v>
      </c>
      <c r="G18" s="22" t="s">
        <v>209</v>
      </c>
      <c r="H18" s="22" t="s">
        <v>208</v>
      </c>
      <c r="I18" s="23" t="s">
        <v>207</v>
      </c>
      <c r="J18" s="21" t="s">
        <v>271</v>
      </c>
      <c r="K18" s="23" t="str">
        <f t="shared" si="0"/>
        <v>new</v>
      </c>
      <c r="L18" s="22" t="str">
        <f t="shared" si="3"/>
        <v>Megathiris detruncata (Gmelin, 1791)</v>
      </c>
      <c r="M18" s="22" t="str">
        <f t="shared" si="4"/>
        <v>Megathiris detruncata</v>
      </c>
      <c r="N18" s="22" t="str">
        <f t="shared" si="1"/>
        <v>Gmelin</v>
      </c>
      <c r="O18" s="22">
        <f t="shared" si="5"/>
        <v>1791</v>
      </c>
      <c r="P18" s="22" t="str">
        <f t="shared" si="6"/>
        <v>Gmelin, 1791</v>
      </c>
      <c r="Q18" s="23" t="str">
        <f t="shared" si="2"/>
        <v>(Gmelin, 1791)</v>
      </c>
      <c r="R18" s="20">
        <f>VLOOKUP(M18,ClassificationLists!AS18:AT51,2,FALSE)</f>
        <v>104065</v>
      </c>
    </row>
    <row r="19" spans="1:18" ht="15">
      <c r="A19" s="20">
        <v>9</v>
      </c>
      <c r="B19" s="21" t="s">
        <v>34</v>
      </c>
      <c r="C19" s="22" t="s">
        <v>198</v>
      </c>
      <c r="D19" s="22" t="s">
        <v>197</v>
      </c>
      <c r="E19" s="22" t="s">
        <v>196</v>
      </c>
      <c r="F19" s="22" t="s">
        <v>206</v>
      </c>
      <c r="G19" s="22" t="s">
        <v>205</v>
      </c>
      <c r="H19" s="22" t="s">
        <v>204</v>
      </c>
      <c r="I19" s="23" t="s">
        <v>203</v>
      </c>
      <c r="J19" s="21" t="s">
        <v>271</v>
      </c>
      <c r="K19" s="23" t="str">
        <f t="shared" si="0"/>
        <v>new</v>
      </c>
      <c r="L19" s="22" t="str">
        <f t="shared" si="3"/>
        <v>Platidia anomioides (Scacchi &amp; Philippi, 1844, in Philippi, 1844)</v>
      </c>
      <c r="M19" s="22" t="str">
        <f t="shared" si="4"/>
        <v>Platidia anomioides</v>
      </c>
      <c r="N19" s="22" t="s">
        <v>272</v>
      </c>
      <c r="O19" s="22">
        <f t="shared" si="5"/>
        <v>1844</v>
      </c>
      <c r="P19" s="22" t="str">
        <f t="shared" si="6"/>
        <v>Scacchi &amp; Philippi, 1844</v>
      </c>
      <c r="Q19" s="23" t="str">
        <f t="shared" si="2"/>
        <v>(Scacchi &amp; Philippi, 1844)</v>
      </c>
      <c r="R19" s="20">
        <f>VLOOKUP(M19,ClassificationLists!AS19:AT52,2,FALSE)</f>
        <v>104066</v>
      </c>
    </row>
    <row r="20" spans="1:18" ht="15">
      <c r="A20" s="20">
        <v>10</v>
      </c>
      <c r="B20" s="21" t="s">
        <v>34</v>
      </c>
      <c r="C20" s="22" t="s">
        <v>198</v>
      </c>
      <c r="D20" s="22" t="s">
        <v>197</v>
      </c>
      <c r="E20" s="22" t="s">
        <v>196</v>
      </c>
      <c r="F20" s="22" t="s">
        <v>202</v>
      </c>
      <c r="G20" s="22" t="s">
        <v>205</v>
      </c>
      <c r="H20" s="22" t="s">
        <v>250</v>
      </c>
      <c r="I20" s="23" t="s">
        <v>251</v>
      </c>
      <c r="J20" s="21" t="s">
        <v>271</v>
      </c>
      <c r="K20" s="23" t="str">
        <f>IF(LEFT(I20,1)="(","new","orig")</f>
        <v>new</v>
      </c>
      <c r="L20" s="22" t="str">
        <f>TRIM(G20&amp;" "&amp;H20&amp;" "&amp;I20)</f>
        <v>Platidia davidsoni (Eudes-Deslongchamp, 1885)</v>
      </c>
      <c r="M20" s="22" t="str">
        <f>TRIM(G20&amp;" "&amp;H20)</f>
        <v>Platidia davidsoni</v>
      </c>
      <c r="N20" s="22" t="s">
        <v>272</v>
      </c>
      <c r="O20" s="22">
        <f>0+RIGHT(SUBSTITUTE(SUBSTITUTE(I20,"(",""),")",""),4)</f>
        <v>1885</v>
      </c>
      <c r="P20" s="22" t="str">
        <f>N20&amp;", "&amp;O20</f>
        <v>Scacchi &amp; Philippi, 1885</v>
      </c>
      <c r="Q20" s="23" t="str">
        <f>IF(K20="new","(","")&amp;P20&amp;IF(K20="new",")","")</f>
        <v>(Scacchi &amp; Philippi, 1885)</v>
      </c>
      <c r="R20" s="20">
        <f>VLOOKUP(M20,ClassificationLists!AS20:AT53,2,FALSE)</f>
        <v>104067</v>
      </c>
    </row>
    <row r="21" spans="1:18" ht="15">
      <c r="A21" s="20">
        <v>11</v>
      </c>
      <c r="B21" s="21" t="s">
        <v>34</v>
      </c>
      <c r="C21" s="22" t="s">
        <v>198</v>
      </c>
      <c r="D21" s="22" t="s">
        <v>197</v>
      </c>
      <c r="E21" s="22" t="s">
        <v>196</v>
      </c>
      <c r="F21" s="22" t="s">
        <v>202</v>
      </c>
      <c r="G21" s="22" t="s">
        <v>201</v>
      </c>
      <c r="H21" s="22" t="s">
        <v>200</v>
      </c>
      <c r="I21" s="23" t="s">
        <v>199</v>
      </c>
      <c r="J21" s="21" t="s">
        <v>271</v>
      </c>
      <c r="K21" s="23" t="str">
        <f t="shared" si="0"/>
        <v>new</v>
      </c>
      <c r="L21" s="22" t="str">
        <f t="shared" si="3"/>
        <v>Gryphus vitreus (Born, 1778)</v>
      </c>
      <c r="M21" s="22" t="str">
        <f t="shared" si="4"/>
        <v>Gryphus vitreus</v>
      </c>
      <c r="N21" s="22" t="str">
        <f>TRIM(LEFT(SUBSTITUTE(SUBSTITUTE(I21,"(",""),")",""),-6+LEN(SUBSTITUTE(SUBSTITUTE(I21,"(",""),")",""))))</f>
        <v>Born</v>
      </c>
      <c r="O21" s="22">
        <f t="shared" si="5"/>
        <v>1778</v>
      </c>
      <c r="P21" s="22" t="str">
        <f t="shared" si="6"/>
        <v>Born, 1778</v>
      </c>
      <c r="Q21" s="23" t="str">
        <f t="shared" si="2"/>
        <v>(Born, 1778)</v>
      </c>
      <c r="R21" s="20">
        <f>VLOOKUP(M21,ClassificationLists!AS21:AT54,2,FALSE)</f>
        <v>104068</v>
      </c>
    </row>
    <row r="22" spans="1:18" ht="15">
      <c r="A22" s="20">
        <v>12</v>
      </c>
      <c r="B22" s="27" t="s">
        <v>34</v>
      </c>
      <c r="C22" s="28" t="s">
        <v>198</v>
      </c>
      <c r="D22" s="28" t="s">
        <v>197</v>
      </c>
      <c r="E22" s="28" t="s">
        <v>196</v>
      </c>
      <c r="F22" s="28" t="s">
        <v>236</v>
      </c>
      <c r="G22" s="28" t="s">
        <v>195</v>
      </c>
      <c r="H22" s="28" t="s">
        <v>194</v>
      </c>
      <c r="I22" s="29" t="s">
        <v>193</v>
      </c>
      <c r="J22" s="27" t="s">
        <v>271</v>
      </c>
      <c r="K22" s="29" t="str">
        <f t="shared" si="0"/>
        <v>new</v>
      </c>
      <c r="L22" s="28" t="str">
        <f t="shared" si="3"/>
        <v>Gwynia capsula (Jeffreys, 1859)</v>
      </c>
      <c r="M22" s="28" t="str">
        <f t="shared" si="4"/>
        <v>Gwynia capsula</v>
      </c>
      <c r="N22" s="28" t="str">
        <f>TRIM(LEFT(SUBSTITUTE(SUBSTITUTE(I22,"(",""),")",""),-6+LEN(SUBSTITUTE(SUBSTITUTE(I22,"(",""),")",""))))</f>
        <v>Jeffreys</v>
      </c>
      <c r="O22" s="28">
        <f t="shared" si="5"/>
        <v>1859</v>
      </c>
      <c r="P22" s="28" t="str">
        <f t="shared" si="6"/>
        <v>Jeffreys, 1859</v>
      </c>
      <c r="Q22" s="29" t="str">
        <f t="shared" si="2"/>
        <v>(Jeffreys, 1859)</v>
      </c>
      <c r="R22" s="26">
        <f>VLOOKUP(M22,ClassificationLists!AS22:AT55,2,FALSE)</f>
        <v>104060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T82"/>
  <sheetViews>
    <sheetView zoomScalePageLayoutView="0" workbookViewId="0" topLeftCell="A1">
      <selection activeCell="A1" sqref="A1"/>
    </sheetView>
  </sheetViews>
  <sheetFormatPr defaultColWidth="9.140625" defaultRowHeight="15"/>
  <cols>
    <col min="1" max="1" width="8.8515625" style="13" bestFit="1" customWidth="1"/>
    <col min="2" max="2" width="1.7109375" style="13" customWidth="1"/>
    <col min="3" max="3" width="20.7109375" style="13" bestFit="1" customWidth="1"/>
    <col min="4" max="4" width="1.7109375" style="13" customWidth="1"/>
    <col min="5" max="5" width="26.140625" style="13" bestFit="1" customWidth="1"/>
    <col min="6" max="6" width="1.7109375" style="13" customWidth="1"/>
    <col min="7" max="12" width="2.8515625" style="13" customWidth="1"/>
    <col min="13" max="13" width="20.7109375" style="13" bestFit="1" customWidth="1"/>
    <col min="14" max="14" width="1.7109375" style="13" customWidth="1"/>
    <col min="15" max="15" width="17.7109375" style="13" bestFit="1" customWidth="1"/>
    <col min="16" max="16" width="46.00390625" style="13" bestFit="1" customWidth="1"/>
    <col min="17" max="17" width="1.7109375" style="13" customWidth="1"/>
    <col min="18" max="18" width="14.7109375" style="13" bestFit="1" customWidth="1"/>
    <col min="19" max="25" width="9.140625" style="13" customWidth="1"/>
    <col min="26" max="26" width="38.8515625" style="13" bestFit="1" customWidth="1"/>
    <col min="27" max="27" width="3.421875" style="30" customWidth="1"/>
    <col min="28" max="34" width="2.140625" style="30" customWidth="1"/>
    <col min="35" max="43" width="9.140625" style="13" customWidth="1"/>
    <col min="44" max="44" width="43.8515625" style="13" bestFit="1" customWidth="1"/>
    <col min="45" max="16384" width="9.140625" style="13" customWidth="1"/>
  </cols>
  <sheetData>
    <row r="1" ht="15">
      <c r="A1" s="12" t="s">
        <v>273</v>
      </c>
    </row>
    <row r="2" ht="15">
      <c r="A2" s="13" t="s">
        <v>319</v>
      </c>
    </row>
    <row r="3" ht="15">
      <c r="A3" s="13" t="s">
        <v>274</v>
      </c>
    </row>
    <row r="5" ht="15">
      <c r="A5" s="13" t="s">
        <v>275</v>
      </c>
    </row>
    <row r="6" ht="15">
      <c r="A6" s="14" t="s">
        <v>276</v>
      </c>
    </row>
    <row r="7" ht="15">
      <c r="A7" s="13" t="s">
        <v>318</v>
      </c>
    </row>
    <row r="8" spans="3:37" ht="15">
      <c r="C8" s="15" t="s">
        <v>277</v>
      </c>
      <c r="D8" s="15"/>
      <c r="E8" s="15" t="s">
        <v>278</v>
      </c>
      <c r="F8" s="16"/>
      <c r="G8" s="16" t="s">
        <v>279</v>
      </c>
      <c r="H8" s="17"/>
      <c r="I8" s="17"/>
      <c r="J8" s="17"/>
      <c r="K8" s="17"/>
      <c r="L8" s="17"/>
      <c r="M8" s="18"/>
      <c r="N8" s="22"/>
      <c r="O8" s="16" t="s">
        <v>280</v>
      </c>
      <c r="P8" s="18"/>
      <c r="Q8" s="22"/>
      <c r="R8" s="31" t="s">
        <v>281</v>
      </c>
      <c r="S8" s="32"/>
      <c r="T8" s="32"/>
      <c r="U8" s="32"/>
      <c r="V8" s="32"/>
      <c r="W8" s="32"/>
      <c r="X8" s="32"/>
      <c r="Y8" s="32"/>
      <c r="Z8" s="32"/>
      <c r="AA8" s="33"/>
      <c r="AB8" s="33"/>
      <c r="AC8" s="33"/>
      <c r="AD8" s="33"/>
      <c r="AE8" s="33"/>
      <c r="AF8" s="33"/>
      <c r="AG8" s="33"/>
      <c r="AH8" s="33"/>
      <c r="AI8" s="32"/>
      <c r="AJ8" s="32"/>
      <c r="AK8" s="34"/>
    </row>
    <row r="9" spans="7:17" ht="15">
      <c r="G9" s="12" t="s">
        <v>1</v>
      </c>
      <c r="H9" s="12" t="s">
        <v>3</v>
      </c>
      <c r="I9" s="12" t="s">
        <v>6</v>
      </c>
      <c r="J9" s="12" t="s">
        <v>9</v>
      </c>
      <c r="K9" s="12" t="s">
        <v>13</v>
      </c>
      <c r="L9" s="12" t="s">
        <v>17</v>
      </c>
      <c r="M9" s="12" t="s">
        <v>19</v>
      </c>
      <c r="N9" s="12"/>
      <c r="Q9" s="12"/>
    </row>
    <row r="10" spans="1:34" ht="15">
      <c r="A10" s="15" t="s">
        <v>262</v>
      </c>
      <c r="B10" s="12"/>
      <c r="C10" s="15" t="s">
        <v>282</v>
      </c>
      <c r="D10" s="35"/>
      <c r="E10" s="15" t="s">
        <v>283</v>
      </c>
      <c r="F10" s="36"/>
      <c r="G10" s="37">
        <f>COUNTA(G11:G44)</f>
        <v>1</v>
      </c>
      <c r="H10" s="38">
        <f aca="true" t="shared" si="0" ref="H10:M10">COUNTA(H11:H44)</f>
        <v>1</v>
      </c>
      <c r="I10" s="38">
        <f t="shared" si="0"/>
        <v>2</v>
      </c>
      <c r="J10" s="38">
        <f t="shared" si="0"/>
        <v>2</v>
      </c>
      <c r="K10" s="38">
        <f t="shared" si="0"/>
        <v>7</v>
      </c>
      <c r="L10" s="38">
        <f t="shared" si="0"/>
        <v>9</v>
      </c>
      <c r="M10" s="39">
        <f t="shared" si="0"/>
        <v>12</v>
      </c>
      <c r="N10" s="12"/>
      <c r="O10" s="40" t="s">
        <v>270</v>
      </c>
      <c r="P10" s="34" t="s">
        <v>23</v>
      </c>
      <c r="Q10" s="12"/>
      <c r="R10" s="41" t="str">
        <f>'[1]Taxa'!A1</f>
        <v>Taxon_Local_ID</v>
      </c>
      <c r="S10" s="42" t="str">
        <f>'[1]Taxa'!B1</f>
        <v>Kingdom</v>
      </c>
      <c r="T10" s="43" t="str">
        <f>'[1]Taxa'!D1</f>
        <v>Phylum</v>
      </c>
      <c r="U10" s="43" t="str">
        <f>'[1]Taxa'!G1</f>
        <v>Class</v>
      </c>
      <c r="V10" s="43" t="str">
        <f>'[1]Taxa'!J1</f>
        <v>Order</v>
      </c>
      <c r="W10" s="43" t="str">
        <f>'[1]Taxa'!N1</f>
        <v>Family</v>
      </c>
      <c r="X10" s="43" t="str">
        <f>'[1]Taxa'!R1</f>
        <v>Genus</v>
      </c>
      <c r="Y10" s="43" t="str">
        <f>'[1]Taxa'!T1</f>
        <v>Species</v>
      </c>
      <c r="Z10" s="44" t="str">
        <f>'[1]Taxa'!X1</f>
        <v>Authorship</v>
      </c>
      <c r="AA10" s="45" t="s">
        <v>284</v>
      </c>
      <c r="AB10" s="46"/>
      <c r="AC10" s="46"/>
      <c r="AD10" s="46"/>
      <c r="AE10" s="46"/>
      <c r="AF10" s="46"/>
      <c r="AG10" s="46"/>
      <c r="AH10" s="47"/>
    </row>
    <row r="11" spans="1:46" ht="15">
      <c r="A11" s="20" t="str">
        <f>VLOOKUP(AA11,$AJ$11:$AK$17,2,FALSE)</f>
        <v>Kingdom</v>
      </c>
      <c r="C11" s="20" t="str">
        <f>CHOOSE(AA11,S11,T11,U11,V11,W11,X11,X11&amp;" "&amp;Y11)</f>
        <v>Animalia</v>
      </c>
      <c r="D11" s="20"/>
      <c r="E11" s="20" t="str">
        <f aca="true" t="shared" si="1" ref="E11:E44">REPT(" ",2*(-1+AA11))&amp;C11</f>
        <v>Animalia</v>
      </c>
      <c r="F11" s="21"/>
      <c r="G11" s="21" t="s">
        <v>34</v>
      </c>
      <c r="H11" s="22"/>
      <c r="I11" s="22"/>
      <c r="J11" s="22"/>
      <c r="K11" s="22"/>
      <c r="L11" s="22"/>
      <c r="M11" s="23"/>
      <c r="N11" s="23"/>
      <c r="O11" s="48">
        <f>AO11</f>
        <v>2</v>
      </c>
      <c r="P11" s="24"/>
      <c r="Q11" s="23"/>
      <c r="R11" s="49"/>
      <c r="S11" s="50" t="s">
        <v>34</v>
      </c>
      <c r="T11" s="51"/>
      <c r="U11" s="51"/>
      <c r="V11" s="51"/>
      <c r="W11" s="51"/>
      <c r="X11" s="51"/>
      <c r="Y11" s="51"/>
      <c r="Z11" s="52"/>
      <c r="AA11" s="53">
        <f>SUM(AB11:AH11)</f>
        <v>1</v>
      </c>
      <c r="AB11" s="54">
        <f aca="true" t="shared" si="2" ref="AB11:AH27">_xlfn.IFERROR(LEN(S11)/LEN(S11),0)</f>
        <v>1</v>
      </c>
      <c r="AC11" s="54">
        <f t="shared" si="2"/>
        <v>0</v>
      </c>
      <c r="AD11" s="54">
        <f t="shared" si="2"/>
        <v>0</v>
      </c>
      <c r="AE11" s="54">
        <f t="shared" si="2"/>
        <v>0</v>
      </c>
      <c r="AF11" s="54">
        <f t="shared" si="2"/>
        <v>0</v>
      </c>
      <c r="AG11" s="54">
        <f t="shared" si="2"/>
        <v>0</v>
      </c>
      <c r="AH11" s="55">
        <f t="shared" si="2"/>
        <v>0</v>
      </c>
      <c r="AJ11" s="56">
        <v>1</v>
      </c>
      <c r="AK11" s="57" t="s">
        <v>1</v>
      </c>
      <c r="AM11" s="83" t="b">
        <f>C11=AQ11</f>
        <v>1</v>
      </c>
      <c r="AN11" s="83" t="b">
        <f>AR11=P11</f>
        <v>1</v>
      </c>
      <c r="AO11" s="84">
        <v>2</v>
      </c>
      <c r="AP11" s="84" t="s">
        <v>316</v>
      </c>
      <c r="AQ11" s="84" t="s">
        <v>34</v>
      </c>
      <c r="AR11" s="84"/>
      <c r="AS11" s="84" t="s">
        <v>34</v>
      </c>
      <c r="AT11" s="84">
        <v>2</v>
      </c>
    </row>
    <row r="12" spans="1:46" ht="15">
      <c r="A12" s="20" t="str">
        <f aca="true" t="shared" si="3" ref="A12:A44">VLOOKUP(AA12,$AJ$11:$AK$17,2,FALSE)</f>
        <v>Phylum</v>
      </c>
      <c r="C12" s="20" t="str">
        <f aca="true" t="shared" si="4" ref="C12:C44">CHOOSE(AA12,S12,T12,U12,V12,W12,X12,X12&amp;" "&amp;Y12)</f>
        <v>Brachiopoda</v>
      </c>
      <c r="D12" s="20"/>
      <c r="E12" s="20" t="str">
        <f t="shared" si="1"/>
        <v>  Brachiopoda</v>
      </c>
      <c r="F12" s="21"/>
      <c r="G12" s="21"/>
      <c r="H12" s="22" t="s">
        <v>198</v>
      </c>
      <c r="I12" s="22"/>
      <c r="J12" s="22"/>
      <c r="K12" s="22"/>
      <c r="L12" s="22"/>
      <c r="M12" s="23"/>
      <c r="N12" s="23"/>
      <c r="O12" s="21">
        <f aca="true" t="shared" si="5" ref="O12:O44">AO12</f>
        <v>1803</v>
      </c>
      <c r="P12" s="23" t="s">
        <v>285</v>
      </c>
      <c r="Q12" s="23"/>
      <c r="R12" s="49"/>
      <c r="S12" s="58" t="s">
        <v>34</v>
      </c>
      <c r="T12" s="59" t="s">
        <v>198</v>
      </c>
      <c r="U12" s="59"/>
      <c r="V12" s="59"/>
      <c r="W12" s="59"/>
      <c r="X12" s="59"/>
      <c r="Y12" s="59"/>
      <c r="Z12" s="60"/>
      <c r="AA12" s="61">
        <f aca="true" t="shared" si="6" ref="AA12:AA44">SUM(AB12:AH12)</f>
        <v>2</v>
      </c>
      <c r="AB12" s="54">
        <f t="shared" si="2"/>
        <v>1</v>
      </c>
      <c r="AC12" s="54">
        <f t="shared" si="2"/>
        <v>1</v>
      </c>
      <c r="AD12" s="54">
        <f t="shared" si="2"/>
        <v>0</v>
      </c>
      <c r="AE12" s="54">
        <f t="shared" si="2"/>
        <v>0</v>
      </c>
      <c r="AF12" s="54">
        <f t="shared" si="2"/>
        <v>0</v>
      </c>
      <c r="AG12" s="54">
        <f t="shared" si="2"/>
        <v>0</v>
      </c>
      <c r="AH12" s="55">
        <f t="shared" si="2"/>
        <v>0</v>
      </c>
      <c r="AJ12" s="62">
        <v>2</v>
      </c>
      <c r="AK12" s="63" t="s">
        <v>3</v>
      </c>
      <c r="AM12" s="83" t="b">
        <f aca="true" t="shared" si="7" ref="AM12:AM44">C12=AQ12</f>
        <v>1</v>
      </c>
      <c r="AN12" s="83" t="b">
        <f aca="true" t="shared" si="8" ref="AN12:AN44">AR12=P12</f>
        <v>1</v>
      </c>
      <c r="AO12" s="84">
        <v>1803</v>
      </c>
      <c r="AP12" s="84" t="s">
        <v>316</v>
      </c>
      <c r="AQ12" s="84" t="s">
        <v>198</v>
      </c>
      <c r="AR12" s="84" t="s">
        <v>285</v>
      </c>
      <c r="AS12" s="84" t="s">
        <v>198</v>
      </c>
      <c r="AT12" s="84">
        <v>1803</v>
      </c>
    </row>
    <row r="13" spans="1:46" ht="15">
      <c r="A13" s="20" t="str">
        <f t="shared" si="3"/>
        <v>Class</v>
      </c>
      <c r="C13" s="20" t="str">
        <f t="shared" si="4"/>
        <v>Craniata</v>
      </c>
      <c r="D13" s="20"/>
      <c r="E13" s="20" t="str">
        <f t="shared" si="1"/>
        <v>    Craniata</v>
      </c>
      <c r="F13" s="21"/>
      <c r="G13" s="21"/>
      <c r="H13" s="22"/>
      <c r="I13" s="22" t="s">
        <v>230</v>
      </c>
      <c r="J13" s="22"/>
      <c r="K13" s="22"/>
      <c r="L13" s="22"/>
      <c r="M13" s="23"/>
      <c r="N13" s="23"/>
      <c r="O13" s="21">
        <f t="shared" si="5"/>
        <v>104019</v>
      </c>
      <c r="P13" s="23" t="s">
        <v>286</v>
      </c>
      <c r="Q13" s="23"/>
      <c r="R13" s="64"/>
      <c r="S13" s="58" t="s">
        <v>34</v>
      </c>
      <c r="T13" s="59" t="s">
        <v>198</v>
      </c>
      <c r="U13" s="59" t="s">
        <v>230</v>
      </c>
      <c r="V13" s="59" t="s">
        <v>313</v>
      </c>
      <c r="W13" s="59" t="s">
        <v>313</v>
      </c>
      <c r="X13" s="59" t="s">
        <v>313</v>
      </c>
      <c r="Y13" s="59" t="s">
        <v>313</v>
      </c>
      <c r="Z13" s="60" t="s">
        <v>313</v>
      </c>
      <c r="AA13" s="61">
        <f t="shared" si="6"/>
        <v>3</v>
      </c>
      <c r="AB13" s="54">
        <f t="shared" si="2"/>
        <v>1</v>
      </c>
      <c r="AC13" s="54">
        <f t="shared" si="2"/>
        <v>1</v>
      </c>
      <c r="AD13" s="54">
        <f t="shared" si="2"/>
        <v>1</v>
      </c>
      <c r="AE13" s="54">
        <f t="shared" si="2"/>
        <v>0</v>
      </c>
      <c r="AF13" s="54">
        <f t="shared" si="2"/>
        <v>0</v>
      </c>
      <c r="AG13" s="54">
        <f t="shared" si="2"/>
        <v>0</v>
      </c>
      <c r="AH13" s="55">
        <f t="shared" si="2"/>
        <v>0</v>
      </c>
      <c r="AJ13" s="62">
        <v>3</v>
      </c>
      <c r="AK13" s="63" t="s">
        <v>6</v>
      </c>
      <c r="AM13" s="83" t="b">
        <f t="shared" si="7"/>
        <v>1</v>
      </c>
      <c r="AN13" s="83" t="b">
        <f t="shared" si="8"/>
        <v>1</v>
      </c>
      <c r="AO13" s="84">
        <v>104019</v>
      </c>
      <c r="AP13" s="84" t="s">
        <v>316</v>
      </c>
      <c r="AQ13" s="84" t="s">
        <v>230</v>
      </c>
      <c r="AR13" s="84" t="s">
        <v>286</v>
      </c>
      <c r="AS13" s="84" t="s">
        <v>230</v>
      </c>
      <c r="AT13" s="84">
        <v>104019</v>
      </c>
    </row>
    <row r="14" spans="1:46" ht="15">
      <c r="A14" s="20" t="str">
        <f t="shared" si="3"/>
        <v>Order</v>
      </c>
      <c r="C14" s="20" t="str">
        <f t="shared" si="4"/>
        <v>Craniida</v>
      </c>
      <c r="D14" s="20"/>
      <c r="E14" s="20" t="str">
        <f t="shared" si="1"/>
        <v>      Craniida</v>
      </c>
      <c r="F14" s="21"/>
      <c r="G14" s="21"/>
      <c r="H14" s="22"/>
      <c r="I14" s="22"/>
      <c r="J14" s="22" t="s">
        <v>229</v>
      </c>
      <c r="K14" s="22"/>
      <c r="L14" s="22"/>
      <c r="M14" s="23"/>
      <c r="N14" s="23"/>
      <c r="O14" s="21">
        <f t="shared" si="5"/>
        <v>104021</v>
      </c>
      <c r="P14" s="23" t="s">
        <v>287</v>
      </c>
      <c r="Q14" s="23"/>
      <c r="R14" s="64"/>
      <c r="S14" s="58" t="s">
        <v>34</v>
      </c>
      <c r="T14" s="59" t="s">
        <v>198</v>
      </c>
      <c r="U14" s="59" t="s">
        <v>230</v>
      </c>
      <c r="V14" s="59" t="s">
        <v>229</v>
      </c>
      <c r="W14" s="59" t="s">
        <v>313</v>
      </c>
      <c r="X14" s="59" t="s">
        <v>313</v>
      </c>
      <c r="Y14" s="59" t="s">
        <v>313</v>
      </c>
      <c r="Z14" s="60" t="s">
        <v>313</v>
      </c>
      <c r="AA14" s="61">
        <f t="shared" si="6"/>
        <v>4</v>
      </c>
      <c r="AB14" s="54">
        <f t="shared" si="2"/>
        <v>1</v>
      </c>
      <c r="AC14" s="54">
        <f t="shared" si="2"/>
        <v>1</v>
      </c>
      <c r="AD14" s="54">
        <f t="shared" si="2"/>
        <v>1</v>
      </c>
      <c r="AE14" s="54">
        <f t="shared" si="2"/>
        <v>1</v>
      </c>
      <c r="AF14" s="54">
        <f t="shared" si="2"/>
        <v>0</v>
      </c>
      <c r="AG14" s="54">
        <f t="shared" si="2"/>
        <v>0</v>
      </c>
      <c r="AH14" s="55">
        <f t="shared" si="2"/>
        <v>0</v>
      </c>
      <c r="AJ14" s="62">
        <v>4</v>
      </c>
      <c r="AK14" s="63" t="s">
        <v>9</v>
      </c>
      <c r="AM14" s="83" t="b">
        <f t="shared" si="7"/>
        <v>1</v>
      </c>
      <c r="AN14" s="83" t="b">
        <f t="shared" si="8"/>
        <v>1</v>
      </c>
      <c r="AO14" s="84">
        <v>104021</v>
      </c>
      <c r="AP14" s="84" t="s">
        <v>316</v>
      </c>
      <c r="AQ14" s="84" t="s">
        <v>229</v>
      </c>
      <c r="AR14" s="84" t="s">
        <v>287</v>
      </c>
      <c r="AS14" s="84" t="s">
        <v>229</v>
      </c>
      <c r="AT14" s="84">
        <v>104021</v>
      </c>
    </row>
    <row r="15" spans="1:46" ht="15">
      <c r="A15" s="20" t="str">
        <f t="shared" si="3"/>
        <v>Family</v>
      </c>
      <c r="C15" s="20" t="str">
        <f t="shared" si="4"/>
        <v>Craniidae</v>
      </c>
      <c r="D15" s="20"/>
      <c r="E15" s="20" t="str">
        <f t="shared" si="1"/>
        <v>        Craniidae</v>
      </c>
      <c r="F15" s="21"/>
      <c r="G15" s="21"/>
      <c r="H15" s="22"/>
      <c r="I15" s="22"/>
      <c r="J15" s="22"/>
      <c r="K15" s="22" t="s">
        <v>228</v>
      </c>
      <c r="L15" s="22"/>
      <c r="M15" s="23"/>
      <c r="N15" s="23"/>
      <c r="O15" s="21">
        <f t="shared" si="5"/>
        <v>104024</v>
      </c>
      <c r="P15" s="23" t="s">
        <v>288</v>
      </c>
      <c r="Q15" s="23"/>
      <c r="R15" s="64"/>
      <c r="S15" s="58" t="s">
        <v>34</v>
      </c>
      <c r="T15" s="59" t="s">
        <v>198</v>
      </c>
      <c r="U15" s="59" t="s">
        <v>230</v>
      </c>
      <c r="V15" s="59" t="s">
        <v>229</v>
      </c>
      <c r="W15" s="59" t="s">
        <v>228</v>
      </c>
      <c r="X15" s="59" t="s">
        <v>313</v>
      </c>
      <c r="Y15" s="59" t="s">
        <v>313</v>
      </c>
      <c r="Z15" s="60" t="s">
        <v>313</v>
      </c>
      <c r="AA15" s="61">
        <f t="shared" si="6"/>
        <v>5</v>
      </c>
      <c r="AB15" s="54">
        <f t="shared" si="2"/>
        <v>1</v>
      </c>
      <c r="AC15" s="54">
        <f t="shared" si="2"/>
        <v>1</v>
      </c>
      <c r="AD15" s="54">
        <f t="shared" si="2"/>
        <v>1</v>
      </c>
      <c r="AE15" s="54">
        <f t="shared" si="2"/>
        <v>1</v>
      </c>
      <c r="AF15" s="54">
        <f t="shared" si="2"/>
        <v>1</v>
      </c>
      <c r="AG15" s="54">
        <f t="shared" si="2"/>
        <v>0</v>
      </c>
      <c r="AH15" s="55">
        <f t="shared" si="2"/>
        <v>0</v>
      </c>
      <c r="AJ15" s="62">
        <v>5</v>
      </c>
      <c r="AK15" s="63" t="s">
        <v>13</v>
      </c>
      <c r="AM15" s="83" t="b">
        <f t="shared" si="7"/>
        <v>1</v>
      </c>
      <c r="AN15" s="83" t="b">
        <f t="shared" si="8"/>
        <v>1</v>
      </c>
      <c r="AO15" s="84">
        <v>104024</v>
      </c>
      <c r="AP15" s="84" t="s">
        <v>316</v>
      </c>
      <c r="AQ15" s="84" t="s">
        <v>228</v>
      </c>
      <c r="AR15" s="84" t="s">
        <v>288</v>
      </c>
      <c r="AS15" s="84" t="s">
        <v>228</v>
      </c>
      <c r="AT15" s="84">
        <v>104024</v>
      </c>
    </row>
    <row r="16" spans="1:46" ht="15">
      <c r="A16" s="20" t="str">
        <f t="shared" si="3"/>
        <v>Genus</v>
      </c>
      <c r="C16" s="20" t="str">
        <f t="shared" si="4"/>
        <v>Novocrania</v>
      </c>
      <c r="D16" s="20"/>
      <c r="E16" s="20" t="str">
        <f t="shared" si="1"/>
        <v>          Novocrania</v>
      </c>
      <c r="F16" s="21"/>
      <c r="G16" s="21"/>
      <c r="H16" s="22"/>
      <c r="I16" s="22"/>
      <c r="J16" s="22"/>
      <c r="K16" s="22"/>
      <c r="L16" s="22" t="s">
        <v>227</v>
      </c>
      <c r="M16" s="23"/>
      <c r="N16" s="23"/>
      <c r="O16" s="21">
        <f t="shared" si="5"/>
        <v>235165</v>
      </c>
      <c r="P16" s="23" t="s">
        <v>289</v>
      </c>
      <c r="Q16" s="23"/>
      <c r="R16" s="64"/>
      <c r="S16" s="58" t="s">
        <v>34</v>
      </c>
      <c r="T16" s="59" t="s">
        <v>198</v>
      </c>
      <c r="U16" s="59" t="s">
        <v>230</v>
      </c>
      <c r="V16" s="59" t="s">
        <v>229</v>
      </c>
      <c r="W16" s="59" t="s">
        <v>228</v>
      </c>
      <c r="X16" s="59" t="s">
        <v>227</v>
      </c>
      <c r="Y16" s="59"/>
      <c r="Z16" s="60"/>
      <c r="AA16" s="61">
        <f t="shared" si="6"/>
        <v>6</v>
      </c>
      <c r="AB16" s="54">
        <f t="shared" si="2"/>
        <v>1</v>
      </c>
      <c r="AC16" s="54">
        <f t="shared" si="2"/>
        <v>1</v>
      </c>
      <c r="AD16" s="54">
        <f t="shared" si="2"/>
        <v>1</v>
      </c>
      <c r="AE16" s="54">
        <f t="shared" si="2"/>
        <v>1</v>
      </c>
      <c r="AF16" s="54">
        <f t="shared" si="2"/>
        <v>1</v>
      </c>
      <c r="AG16" s="54">
        <f t="shared" si="2"/>
        <v>1</v>
      </c>
      <c r="AH16" s="55">
        <f t="shared" si="2"/>
        <v>0</v>
      </c>
      <c r="AJ16" s="62">
        <v>6</v>
      </c>
      <c r="AK16" s="63" t="s">
        <v>17</v>
      </c>
      <c r="AM16" s="83" t="b">
        <f t="shared" si="7"/>
        <v>1</v>
      </c>
      <c r="AN16" s="83" t="b">
        <f t="shared" si="8"/>
        <v>1</v>
      </c>
      <c r="AO16" s="84">
        <v>235165</v>
      </c>
      <c r="AP16" s="84" t="s">
        <v>316</v>
      </c>
      <c r="AQ16" s="84" t="s">
        <v>227</v>
      </c>
      <c r="AR16" s="84" t="s">
        <v>289</v>
      </c>
      <c r="AS16" s="84" t="s">
        <v>227</v>
      </c>
      <c r="AT16" s="84">
        <v>235165</v>
      </c>
    </row>
    <row r="17" spans="1:46" ht="15">
      <c r="A17" s="20" t="str">
        <f t="shared" si="3"/>
        <v>Species</v>
      </c>
      <c r="C17" s="20" t="str">
        <f t="shared" si="4"/>
        <v>Novocrania anomala</v>
      </c>
      <c r="D17" s="20"/>
      <c r="E17" s="20" t="str">
        <f t="shared" si="1"/>
        <v>            Novocrania anomala</v>
      </c>
      <c r="F17" s="21"/>
      <c r="G17" s="21"/>
      <c r="H17" s="22"/>
      <c r="I17" s="22"/>
      <c r="J17" s="22"/>
      <c r="K17" s="22"/>
      <c r="L17" s="22"/>
      <c r="M17" s="23" t="s">
        <v>290</v>
      </c>
      <c r="N17" s="23"/>
      <c r="O17" s="21">
        <f t="shared" si="5"/>
        <v>235385</v>
      </c>
      <c r="P17" s="23" t="s">
        <v>291</v>
      </c>
      <c r="Q17" s="23"/>
      <c r="R17" s="64">
        <v>1</v>
      </c>
      <c r="S17" s="58" t="s">
        <v>34</v>
      </c>
      <c r="T17" s="59" t="s">
        <v>198</v>
      </c>
      <c r="U17" s="59" t="s">
        <v>230</v>
      </c>
      <c r="V17" s="59" t="s">
        <v>229</v>
      </c>
      <c r="W17" s="59" t="s">
        <v>228</v>
      </c>
      <c r="X17" s="59" t="s">
        <v>227</v>
      </c>
      <c r="Y17" s="59" t="s">
        <v>226</v>
      </c>
      <c r="Z17" s="60" t="s">
        <v>225</v>
      </c>
      <c r="AA17" s="61">
        <f t="shared" si="6"/>
        <v>7</v>
      </c>
      <c r="AB17" s="54">
        <f t="shared" si="2"/>
        <v>1</v>
      </c>
      <c r="AC17" s="54">
        <f t="shared" si="2"/>
        <v>1</v>
      </c>
      <c r="AD17" s="54">
        <f t="shared" si="2"/>
        <v>1</v>
      </c>
      <c r="AE17" s="54">
        <f t="shared" si="2"/>
        <v>1</v>
      </c>
      <c r="AF17" s="54">
        <f t="shared" si="2"/>
        <v>1</v>
      </c>
      <c r="AG17" s="54">
        <f t="shared" si="2"/>
        <v>1</v>
      </c>
      <c r="AH17" s="55">
        <f t="shared" si="2"/>
        <v>1</v>
      </c>
      <c r="AJ17" s="65">
        <v>7</v>
      </c>
      <c r="AK17" s="66" t="s">
        <v>19</v>
      </c>
      <c r="AM17" s="83" t="b">
        <f t="shared" si="7"/>
        <v>1</v>
      </c>
      <c r="AN17" s="83" t="b">
        <f t="shared" si="8"/>
        <v>1</v>
      </c>
      <c r="AO17" s="84">
        <v>235385</v>
      </c>
      <c r="AP17" s="84" t="s">
        <v>316</v>
      </c>
      <c r="AQ17" s="84" t="s">
        <v>290</v>
      </c>
      <c r="AR17" s="84" t="s">
        <v>291</v>
      </c>
      <c r="AS17" s="84" t="s">
        <v>290</v>
      </c>
      <c r="AT17" s="84">
        <v>235385</v>
      </c>
    </row>
    <row r="18" spans="1:46" ht="15">
      <c r="A18" s="20" t="str">
        <f t="shared" si="3"/>
        <v>Species</v>
      </c>
      <c r="C18" s="20" t="str">
        <f t="shared" si="4"/>
        <v>Novocrania turbinata</v>
      </c>
      <c r="D18" s="20"/>
      <c r="E18" s="20" t="str">
        <f t="shared" si="1"/>
        <v>            Novocrania turbinata</v>
      </c>
      <c r="F18" s="21"/>
      <c r="G18" s="21"/>
      <c r="H18" s="22"/>
      <c r="I18" s="22"/>
      <c r="J18" s="22"/>
      <c r="K18" s="22"/>
      <c r="L18" s="22"/>
      <c r="M18" s="23" t="s">
        <v>314</v>
      </c>
      <c r="N18" s="23"/>
      <c r="O18" s="21">
        <f t="shared" si="5"/>
        <v>235386</v>
      </c>
      <c r="P18" s="23" t="s">
        <v>256</v>
      </c>
      <c r="Q18" s="23"/>
      <c r="R18" s="64">
        <v>2</v>
      </c>
      <c r="S18" s="58" t="s">
        <v>34</v>
      </c>
      <c r="T18" s="59" t="s">
        <v>198</v>
      </c>
      <c r="U18" s="59" t="s">
        <v>230</v>
      </c>
      <c r="V18" s="59" t="s">
        <v>229</v>
      </c>
      <c r="W18" s="59" t="s">
        <v>228</v>
      </c>
      <c r="X18" s="59" t="s">
        <v>227</v>
      </c>
      <c r="Y18" s="59" t="s">
        <v>255</v>
      </c>
      <c r="Z18" s="60" t="s">
        <v>256</v>
      </c>
      <c r="AA18" s="61">
        <f>SUM(AB18:AH18)</f>
        <v>7</v>
      </c>
      <c r="AB18" s="54">
        <f>_xlfn.IFERROR(LEN(S18)/LEN(S18),0)</f>
        <v>1</v>
      </c>
      <c r="AC18" s="54">
        <f>_xlfn.IFERROR(LEN(T18)/LEN(T18),0)</f>
        <v>1</v>
      </c>
      <c r="AD18" s="54">
        <f>_xlfn.IFERROR(LEN(U18)/LEN(U18),0)</f>
        <v>1</v>
      </c>
      <c r="AE18" s="54">
        <f>_xlfn.IFERROR(LEN(V18)/LEN(V18),0)</f>
        <v>1</v>
      </c>
      <c r="AF18" s="54">
        <f>_xlfn.IFERROR(LEN(W18)/LEN(W18),0)</f>
        <v>1</v>
      </c>
      <c r="AG18" s="54">
        <f>_xlfn.IFERROR(LEN(X18)/LEN(X18),0)</f>
        <v>1</v>
      </c>
      <c r="AH18" s="55">
        <f>_xlfn.IFERROR(LEN(Y18)/LEN(Y18),0)</f>
        <v>1</v>
      </c>
      <c r="AJ18" s="81"/>
      <c r="AK18" s="82"/>
      <c r="AM18" s="83" t="b">
        <f t="shared" si="7"/>
        <v>1</v>
      </c>
      <c r="AN18" s="83" t="b">
        <f t="shared" si="8"/>
        <v>1</v>
      </c>
      <c r="AO18" s="84">
        <v>235386</v>
      </c>
      <c r="AP18" s="84" t="s">
        <v>316</v>
      </c>
      <c r="AQ18" s="84" t="s">
        <v>314</v>
      </c>
      <c r="AR18" s="84" t="s">
        <v>256</v>
      </c>
      <c r="AS18" s="84" t="s">
        <v>314</v>
      </c>
      <c r="AT18" s="84">
        <v>235386</v>
      </c>
    </row>
    <row r="19" spans="1:46" ht="15">
      <c r="A19" s="20" t="str">
        <f t="shared" si="3"/>
        <v>Class</v>
      </c>
      <c r="C19" s="20" t="str">
        <f t="shared" si="4"/>
        <v>Rhynchonellata</v>
      </c>
      <c r="D19" s="20"/>
      <c r="E19" s="20" t="str">
        <f t="shared" si="1"/>
        <v>    Rhynchonellata</v>
      </c>
      <c r="F19" s="21"/>
      <c r="G19" s="21"/>
      <c r="H19" s="22"/>
      <c r="I19" s="22" t="s">
        <v>197</v>
      </c>
      <c r="J19" s="22"/>
      <c r="K19" s="22"/>
      <c r="L19" s="22"/>
      <c r="M19" s="23"/>
      <c r="N19" s="23"/>
      <c r="O19" s="21">
        <f t="shared" si="5"/>
        <v>104020</v>
      </c>
      <c r="P19" s="23" t="s">
        <v>286</v>
      </c>
      <c r="Q19" s="23"/>
      <c r="R19" s="64"/>
      <c r="S19" s="58" t="s">
        <v>34</v>
      </c>
      <c r="T19" s="59" t="s">
        <v>198</v>
      </c>
      <c r="U19" s="59" t="s">
        <v>197</v>
      </c>
      <c r="V19" s="59" t="s">
        <v>313</v>
      </c>
      <c r="W19" s="59" t="s">
        <v>313</v>
      </c>
      <c r="X19" s="59" t="s">
        <v>313</v>
      </c>
      <c r="Y19" s="59" t="s">
        <v>313</v>
      </c>
      <c r="Z19" s="60" t="s">
        <v>313</v>
      </c>
      <c r="AA19" s="61">
        <f t="shared" si="6"/>
        <v>3</v>
      </c>
      <c r="AB19" s="54">
        <f t="shared" si="2"/>
        <v>1</v>
      </c>
      <c r="AC19" s="54">
        <f t="shared" si="2"/>
        <v>1</v>
      </c>
      <c r="AD19" s="54">
        <f t="shared" si="2"/>
        <v>1</v>
      </c>
      <c r="AE19" s="54">
        <f t="shared" si="2"/>
        <v>0</v>
      </c>
      <c r="AF19" s="54">
        <f t="shared" si="2"/>
        <v>0</v>
      </c>
      <c r="AG19" s="54">
        <f t="shared" si="2"/>
        <v>0</v>
      </c>
      <c r="AH19" s="55">
        <f t="shared" si="2"/>
        <v>0</v>
      </c>
      <c r="AM19" s="83" t="b">
        <f t="shared" si="7"/>
        <v>1</v>
      </c>
      <c r="AN19" s="83" t="b">
        <f t="shared" si="8"/>
        <v>1</v>
      </c>
      <c r="AO19" s="84">
        <v>104020</v>
      </c>
      <c r="AP19" s="84" t="s">
        <v>316</v>
      </c>
      <c r="AQ19" s="84" t="s">
        <v>197</v>
      </c>
      <c r="AR19" s="84" t="s">
        <v>286</v>
      </c>
      <c r="AS19" s="84" t="s">
        <v>197</v>
      </c>
      <c r="AT19" s="84">
        <v>104020</v>
      </c>
    </row>
    <row r="20" spans="1:46" ht="15">
      <c r="A20" s="20" t="str">
        <f t="shared" si="3"/>
        <v>Order</v>
      </c>
      <c r="C20" s="20" t="str">
        <f t="shared" si="4"/>
        <v>Terebratulida</v>
      </c>
      <c r="D20" s="20"/>
      <c r="E20" s="20" t="str">
        <f t="shared" si="1"/>
        <v>      Terebratulida</v>
      </c>
      <c r="F20" s="21"/>
      <c r="G20" s="21"/>
      <c r="H20" s="22"/>
      <c r="I20" s="22"/>
      <c r="J20" s="22" t="s">
        <v>196</v>
      </c>
      <c r="K20" s="22"/>
      <c r="L20" s="22"/>
      <c r="M20" s="23"/>
      <c r="N20" s="23"/>
      <c r="O20" s="21">
        <f t="shared" si="5"/>
        <v>104023</v>
      </c>
      <c r="P20" s="23" t="s">
        <v>292</v>
      </c>
      <c r="Q20" s="23"/>
      <c r="R20" s="64"/>
      <c r="S20" s="58" t="s">
        <v>34</v>
      </c>
      <c r="T20" s="59" t="s">
        <v>198</v>
      </c>
      <c r="U20" s="59" t="s">
        <v>197</v>
      </c>
      <c r="V20" s="59" t="s">
        <v>196</v>
      </c>
      <c r="W20" s="59" t="s">
        <v>313</v>
      </c>
      <c r="X20" s="59" t="s">
        <v>313</v>
      </c>
      <c r="Y20" s="59" t="s">
        <v>313</v>
      </c>
      <c r="Z20" s="60" t="s">
        <v>313</v>
      </c>
      <c r="AA20" s="61">
        <f t="shared" si="6"/>
        <v>4</v>
      </c>
      <c r="AB20" s="54">
        <f t="shared" si="2"/>
        <v>1</v>
      </c>
      <c r="AC20" s="54">
        <f t="shared" si="2"/>
        <v>1</v>
      </c>
      <c r="AD20" s="54">
        <f t="shared" si="2"/>
        <v>1</v>
      </c>
      <c r="AE20" s="54">
        <f t="shared" si="2"/>
        <v>1</v>
      </c>
      <c r="AF20" s="54">
        <f t="shared" si="2"/>
        <v>0</v>
      </c>
      <c r="AG20" s="54">
        <f t="shared" si="2"/>
        <v>0</v>
      </c>
      <c r="AH20" s="55">
        <f t="shared" si="2"/>
        <v>0</v>
      </c>
      <c r="AM20" s="83" t="b">
        <f t="shared" si="7"/>
        <v>1</v>
      </c>
      <c r="AN20" s="83" t="b">
        <f t="shared" si="8"/>
        <v>1</v>
      </c>
      <c r="AO20" s="84">
        <v>104023</v>
      </c>
      <c r="AP20" s="84" t="s">
        <v>316</v>
      </c>
      <c r="AQ20" s="84" t="s">
        <v>196</v>
      </c>
      <c r="AR20" s="84" t="s">
        <v>292</v>
      </c>
      <c r="AS20" s="84" t="s">
        <v>196</v>
      </c>
      <c r="AT20" s="84">
        <v>104023</v>
      </c>
    </row>
    <row r="21" spans="1:46" ht="15">
      <c r="A21" s="20" t="str">
        <f t="shared" si="3"/>
        <v>Family</v>
      </c>
      <c r="C21" s="20" t="str">
        <f t="shared" si="4"/>
        <v>Cancellothyrididae</v>
      </c>
      <c r="D21" s="20"/>
      <c r="E21" s="20" t="str">
        <f t="shared" si="1"/>
        <v>        Cancellothyrididae</v>
      </c>
      <c r="F21" s="21"/>
      <c r="G21" s="21"/>
      <c r="H21" s="22"/>
      <c r="I21" s="22"/>
      <c r="J21" s="22"/>
      <c r="K21" s="22" t="s">
        <v>224</v>
      </c>
      <c r="L21" s="22"/>
      <c r="M21" s="23"/>
      <c r="N21" s="23"/>
      <c r="O21" s="21">
        <f t="shared" si="5"/>
        <v>104028</v>
      </c>
      <c r="P21" s="23" t="s">
        <v>293</v>
      </c>
      <c r="Q21" s="23"/>
      <c r="R21" s="64"/>
      <c r="S21" s="58" t="s">
        <v>34</v>
      </c>
      <c r="T21" s="59" t="s">
        <v>198</v>
      </c>
      <c r="U21" s="59" t="s">
        <v>197</v>
      </c>
      <c r="V21" s="59" t="s">
        <v>196</v>
      </c>
      <c r="W21" s="59" t="s">
        <v>224</v>
      </c>
      <c r="X21" s="59" t="s">
        <v>313</v>
      </c>
      <c r="Y21" s="59" t="s">
        <v>313</v>
      </c>
      <c r="Z21" s="60" t="s">
        <v>313</v>
      </c>
      <c r="AA21" s="61">
        <f t="shared" si="6"/>
        <v>5</v>
      </c>
      <c r="AB21" s="54">
        <f t="shared" si="2"/>
        <v>1</v>
      </c>
      <c r="AC21" s="54">
        <f t="shared" si="2"/>
        <v>1</v>
      </c>
      <c r="AD21" s="54">
        <f t="shared" si="2"/>
        <v>1</v>
      </c>
      <c r="AE21" s="54">
        <f t="shared" si="2"/>
        <v>1</v>
      </c>
      <c r="AF21" s="54">
        <f t="shared" si="2"/>
        <v>1</v>
      </c>
      <c r="AG21" s="54">
        <f t="shared" si="2"/>
        <v>0</v>
      </c>
      <c r="AH21" s="55">
        <f t="shared" si="2"/>
        <v>0</v>
      </c>
      <c r="AM21" s="83" t="b">
        <f t="shared" si="7"/>
        <v>1</v>
      </c>
      <c r="AN21" s="83" t="b">
        <f t="shared" si="8"/>
        <v>1</v>
      </c>
      <c r="AO21" s="84">
        <v>104028</v>
      </c>
      <c r="AP21" s="84" t="s">
        <v>316</v>
      </c>
      <c r="AQ21" s="84" t="s">
        <v>224</v>
      </c>
      <c r="AR21" s="84" t="s">
        <v>293</v>
      </c>
      <c r="AS21" s="84" t="s">
        <v>224</v>
      </c>
      <c r="AT21" s="84">
        <v>104028</v>
      </c>
    </row>
    <row r="22" spans="1:46" ht="15">
      <c r="A22" s="20" t="str">
        <f t="shared" si="3"/>
        <v>Genus</v>
      </c>
      <c r="C22" s="20" t="str">
        <f t="shared" si="4"/>
        <v>Terebratulina</v>
      </c>
      <c r="D22" s="20"/>
      <c r="E22" s="20" t="str">
        <f t="shared" si="1"/>
        <v>          Terebratulina</v>
      </c>
      <c r="F22" s="21"/>
      <c r="G22" s="21"/>
      <c r="H22" s="22"/>
      <c r="I22" s="22"/>
      <c r="J22" s="22"/>
      <c r="K22" s="22"/>
      <c r="L22" s="22" t="s">
        <v>223</v>
      </c>
      <c r="M22" s="23"/>
      <c r="N22" s="23"/>
      <c r="O22" s="21">
        <f t="shared" si="5"/>
        <v>104040</v>
      </c>
      <c r="P22" s="23" t="s">
        <v>294</v>
      </c>
      <c r="Q22" s="23"/>
      <c r="R22" s="64"/>
      <c r="S22" s="58" t="s">
        <v>34</v>
      </c>
      <c r="T22" s="59" t="s">
        <v>198</v>
      </c>
      <c r="U22" s="59" t="s">
        <v>197</v>
      </c>
      <c r="V22" s="59" t="s">
        <v>196</v>
      </c>
      <c r="W22" s="59" t="s">
        <v>224</v>
      </c>
      <c r="X22" s="59" t="s">
        <v>223</v>
      </c>
      <c r="Y22" s="59"/>
      <c r="Z22" s="60"/>
      <c r="AA22" s="61">
        <f t="shared" si="6"/>
        <v>6</v>
      </c>
      <c r="AB22" s="54">
        <f t="shared" si="2"/>
        <v>1</v>
      </c>
      <c r="AC22" s="54">
        <f t="shared" si="2"/>
        <v>1</v>
      </c>
      <c r="AD22" s="54">
        <f t="shared" si="2"/>
        <v>1</v>
      </c>
      <c r="AE22" s="54">
        <f t="shared" si="2"/>
        <v>1</v>
      </c>
      <c r="AF22" s="54">
        <f t="shared" si="2"/>
        <v>1</v>
      </c>
      <c r="AG22" s="54">
        <f t="shared" si="2"/>
        <v>1</v>
      </c>
      <c r="AH22" s="55">
        <f t="shared" si="2"/>
        <v>0</v>
      </c>
      <c r="AM22" s="83" t="b">
        <f t="shared" si="7"/>
        <v>1</v>
      </c>
      <c r="AN22" s="83" t="b">
        <f t="shared" si="8"/>
        <v>1</v>
      </c>
      <c r="AO22" s="84">
        <v>104040</v>
      </c>
      <c r="AP22" s="84" t="s">
        <v>316</v>
      </c>
      <c r="AQ22" s="84" t="s">
        <v>223</v>
      </c>
      <c r="AR22" s="84" t="s">
        <v>294</v>
      </c>
      <c r="AS22" s="84" t="s">
        <v>223</v>
      </c>
      <c r="AT22" s="84">
        <v>104040</v>
      </c>
    </row>
    <row r="23" spans="1:46" ht="15">
      <c r="A23" s="20" t="str">
        <f t="shared" si="3"/>
        <v>Species</v>
      </c>
      <c r="C23" s="20" t="str">
        <f t="shared" si="4"/>
        <v>Terebratulina retusa</v>
      </c>
      <c r="D23" s="20"/>
      <c r="E23" s="20" t="str">
        <f t="shared" si="1"/>
        <v>            Terebratulina retusa</v>
      </c>
      <c r="F23" s="21"/>
      <c r="G23" s="21"/>
      <c r="H23" s="22"/>
      <c r="I23" s="22"/>
      <c r="J23" s="22"/>
      <c r="K23" s="22"/>
      <c r="L23" s="22"/>
      <c r="M23" s="23" t="s">
        <v>295</v>
      </c>
      <c r="N23" s="23"/>
      <c r="O23" s="21">
        <f t="shared" si="5"/>
        <v>104055</v>
      </c>
      <c r="P23" s="23" t="s">
        <v>35</v>
      </c>
      <c r="Q23" s="23"/>
      <c r="R23" s="64">
        <v>3</v>
      </c>
      <c r="S23" s="58" t="s">
        <v>34</v>
      </c>
      <c r="T23" s="59" t="s">
        <v>198</v>
      </c>
      <c r="U23" s="59" t="s">
        <v>197</v>
      </c>
      <c r="V23" s="59" t="s">
        <v>196</v>
      </c>
      <c r="W23" s="59" t="s">
        <v>224</v>
      </c>
      <c r="X23" s="59" t="s">
        <v>223</v>
      </c>
      <c r="Y23" s="59" t="s">
        <v>222</v>
      </c>
      <c r="Z23" s="60" t="s">
        <v>35</v>
      </c>
      <c r="AA23" s="61">
        <f t="shared" si="6"/>
        <v>7</v>
      </c>
      <c r="AB23" s="54">
        <f t="shared" si="2"/>
        <v>1</v>
      </c>
      <c r="AC23" s="54">
        <f t="shared" si="2"/>
        <v>1</v>
      </c>
      <c r="AD23" s="54">
        <f t="shared" si="2"/>
        <v>1</v>
      </c>
      <c r="AE23" s="54">
        <f t="shared" si="2"/>
        <v>1</v>
      </c>
      <c r="AF23" s="54">
        <f t="shared" si="2"/>
        <v>1</v>
      </c>
      <c r="AG23" s="54">
        <f t="shared" si="2"/>
        <v>1</v>
      </c>
      <c r="AH23" s="55">
        <f t="shared" si="2"/>
        <v>1</v>
      </c>
      <c r="AM23" s="83" t="b">
        <f t="shared" si="7"/>
        <v>1</v>
      </c>
      <c r="AN23" s="83" t="b">
        <f t="shared" si="8"/>
        <v>1</v>
      </c>
      <c r="AO23" s="84">
        <v>104055</v>
      </c>
      <c r="AP23" s="84" t="s">
        <v>316</v>
      </c>
      <c r="AQ23" s="84" t="s">
        <v>295</v>
      </c>
      <c r="AR23" s="84" t="s">
        <v>35</v>
      </c>
      <c r="AS23" s="84" t="s">
        <v>295</v>
      </c>
      <c r="AT23" s="84">
        <v>104055</v>
      </c>
    </row>
    <row r="24" spans="1:46" ht="15">
      <c r="A24" s="20" t="str">
        <f t="shared" si="3"/>
        <v>Family</v>
      </c>
      <c r="C24" s="20" t="str">
        <f t="shared" si="4"/>
        <v>Kraussinidae</v>
      </c>
      <c r="D24" s="20"/>
      <c r="E24" s="20" t="str">
        <f t="shared" si="1"/>
        <v>        Kraussinidae</v>
      </c>
      <c r="F24" s="21"/>
      <c r="G24" s="21"/>
      <c r="H24" s="22"/>
      <c r="I24" s="22"/>
      <c r="J24" s="22"/>
      <c r="K24" s="22" t="s">
        <v>221</v>
      </c>
      <c r="L24" s="22"/>
      <c r="M24" s="23"/>
      <c r="N24" s="23"/>
      <c r="O24" s="21">
        <f t="shared" si="5"/>
        <v>104031</v>
      </c>
      <c r="P24" s="23" t="s">
        <v>296</v>
      </c>
      <c r="Q24" s="23"/>
      <c r="R24" s="64"/>
      <c r="S24" s="58" t="s">
        <v>34</v>
      </c>
      <c r="T24" s="59" t="s">
        <v>198</v>
      </c>
      <c r="U24" s="59" t="s">
        <v>197</v>
      </c>
      <c r="V24" s="59" t="s">
        <v>196</v>
      </c>
      <c r="W24" s="59" t="s">
        <v>221</v>
      </c>
      <c r="X24" s="59" t="s">
        <v>313</v>
      </c>
      <c r="Y24" s="59" t="s">
        <v>313</v>
      </c>
      <c r="Z24" s="60" t="s">
        <v>313</v>
      </c>
      <c r="AA24" s="61">
        <f t="shared" si="6"/>
        <v>5</v>
      </c>
      <c r="AB24" s="54">
        <f t="shared" si="2"/>
        <v>1</v>
      </c>
      <c r="AC24" s="54">
        <f t="shared" si="2"/>
        <v>1</v>
      </c>
      <c r="AD24" s="54">
        <f t="shared" si="2"/>
        <v>1</v>
      </c>
      <c r="AE24" s="54">
        <f t="shared" si="2"/>
        <v>1</v>
      </c>
      <c r="AF24" s="54">
        <f t="shared" si="2"/>
        <v>1</v>
      </c>
      <c r="AG24" s="54">
        <f t="shared" si="2"/>
        <v>0</v>
      </c>
      <c r="AH24" s="55">
        <f t="shared" si="2"/>
        <v>0</v>
      </c>
      <c r="AM24" s="83" t="b">
        <f t="shared" si="7"/>
        <v>1</v>
      </c>
      <c r="AN24" s="83" t="b">
        <f t="shared" si="8"/>
        <v>1</v>
      </c>
      <c r="AO24" s="84">
        <v>104031</v>
      </c>
      <c r="AP24" s="84" t="s">
        <v>316</v>
      </c>
      <c r="AQ24" s="84" t="s">
        <v>221</v>
      </c>
      <c r="AR24" s="84" t="s">
        <v>296</v>
      </c>
      <c r="AS24" s="84" t="s">
        <v>221</v>
      </c>
      <c r="AT24" s="84">
        <v>104031</v>
      </c>
    </row>
    <row r="25" spans="1:46" ht="15">
      <c r="A25" s="20" t="str">
        <f t="shared" si="3"/>
        <v>Genus</v>
      </c>
      <c r="C25" s="20" t="str">
        <f t="shared" si="4"/>
        <v>Megerlia</v>
      </c>
      <c r="D25" s="20"/>
      <c r="E25" s="20" t="str">
        <f t="shared" si="1"/>
        <v>          Megerlia</v>
      </c>
      <c r="F25" s="21"/>
      <c r="G25" s="21"/>
      <c r="H25" s="22"/>
      <c r="I25" s="22"/>
      <c r="J25" s="22"/>
      <c r="K25" s="22"/>
      <c r="L25" s="22" t="s">
        <v>220</v>
      </c>
      <c r="M25" s="23"/>
      <c r="N25" s="23"/>
      <c r="O25" s="21">
        <f t="shared" si="5"/>
        <v>104045</v>
      </c>
      <c r="P25" s="23" t="s">
        <v>297</v>
      </c>
      <c r="Q25" s="23"/>
      <c r="R25" s="64"/>
      <c r="S25" s="58" t="s">
        <v>34</v>
      </c>
      <c r="T25" s="59" t="s">
        <v>198</v>
      </c>
      <c r="U25" s="59" t="s">
        <v>197</v>
      </c>
      <c r="V25" s="59" t="s">
        <v>196</v>
      </c>
      <c r="W25" s="59" t="s">
        <v>221</v>
      </c>
      <c r="X25" s="59" t="s">
        <v>220</v>
      </c>
      <c r="Y25" s="59"/>
      <c r="Z25" s="60"/>
      <c r="AA25" s="61">
        <f t="shared" si="6"/>
        <v>6</v>
      </c>
      <c r="AB25" s="54">
        <f t="shared" si="2"/>
        <v>1</v>
      </c>
      <c r="AC25" s="54">
        <f t="shared" si="2"/>
        <v>1</v>
      </c>
      <c r="AD25" s="54">
        <f t="shared" si="2"/>
        <v>1</v>
      </c>
      <c r="AE25" s="54">
        <f t="shared" si="2"/>
        <v>1</v>
      </c>
      <c r="AF25" s="54">
        <f t="shared" si="2"/>
        <v>1</v>
      </c>
      <c r="AG25" s="54">
        <f t="shared" si="2"/>
        <v>1</v>
      </c>
      <c r="AH25" s="55">
        <f t="shared" si="2"/>
        <v>0</v>
      </c>
      <c r="AM25" s="83" t="b">
        <f t="shared" si="7"/>
        <v>1</v>
      </c>
      <c r="AN25" s="83" t="b">
        <f t="shared" si="8"/>
        <v>1</v>
      </c>
      <c r="AO25" s="84">
        <v>104045</v>
      </c>
      <c r="AP25" s="84" t="s">
        <v>316</v>
      </c>
      <c r="AQ25" s="84" t="s">
        <v>220</v>
      </c>
      <c r="AR25" s="84" t="s">
        <v>297</v>
      </c>
      <c r="AS25" s="84" t="s">
        <v>220</v>
      </c>
      <c r="AT25" s="84">
        <v>104045</v>
      </c>
    </row>
    <row r="26" spans="1:46" ht="15">
      <c r="A26" s="20" t="str">
        <f t="shared" si="3"/>
        <v>Species</v>
      </c>
      <c r="C26" s="20" t="str">
        <f t="shared" si="4"/>
        <v>Megerlia truncata</v>
      </c>
      <c r="D26" s="20"/>
      <c r="E26" s="20" t="str">
        <f t="shared" si="1"/>
        <v>            Megerlia truncata</v>
      </c>
      <c r="F26" s="21"/>
      <c r="G26" s="21"/>
      <c r="H26" s="22"/>
      <c r="I26" s="22"/>
      <c r="J26" s="22"/>
      <c r="K26" s="22"/>
      <c r="L26" s="22"/>
      <c r="M26" s="23" t="s">
        <v>298</v>
      </c>
      <c r="N26" s="23"/>
      <c r="O26" s="21">
        <f t="shared" si="5"/>
        <v>104061</v>
      </c>
      <c r="P26" s="23" t="s">
        <v>218</v>
      </c>
      <c r="Q26" s="23"/>
      <c r="R26" s="64">
        <v>4</v>
      </c>
      <c r="S26" s="58" t="s">
        <v>34</v>
      </c>
      <c r="T26" s="59" t="s">
        <v>198</v>
      </c>
      <c r="U26" s="59" t="s">
        <v>197</v>
      </c>
      <c r="V26" s="59" t="s">
        <v>196</v>
      </c>
      <c r="W26" s="59" t="s">
        <v>221</v>
      </c>
      <c r="X26" s="59" t="s">
        <v>220</v>
      </c>
      <c r="Y26" s="59" t="s">
        <v>219</v>
      </c>
      <c r="Z26" s="60" t="s">
        <v>218</v>
      </c>
      <c r="AA26" s="61">
        <f t="shared" si="6"/>
        <v>7</v>
      </c>
      <c r="AB26" s="54">
        <f t="shared" si="2"/>
        <v>1</v>
      </c>
      <c r="AC26" s="54">
        <f t="shared" si="2"/>
        <v>1</v>
      </c>
      <c r="AD26" s="54">
        <f t="shared" si="2"/>
        <v>1</v>
      </c>
      <c r="AE26" s="54">
        <f t="shared" si="2"/>
        <v>1</v>
      </c>
      <c r="AF26" s="54">
        <f t="shared" si="2"/>
        <v>1</v>
      </c>
      <c r="AG26" s="54">
        <f t="shared" si="2"/>
        <v>1</v>
      </c>
      <c r="AH26" s="55">
        <f t="shared" si="2"/>
        <v>1</v>
      </c>
      <c r="AM26" s="83" t="b">
        <f t="shared" si="7"/>
        <v>1</v>
      </c>
      <c r="AN26" s="83" t="b">
        <f t="shared" si="8"/>
        <v>1</v>
      </c>
      <c r="AO26" s="84">
        <v>104061</v>
      </c>
      <c r="AP26" s="84" t="s">
        <v>316</v>
      </c>
      <c r="AQ26" s="84" t="s">
        <v>298</v>
      </c>
      <c r="AR26" s="84" t="s">
        <v>218</v>
      </c>
      <c r="AS26" s="84" t="s">
        <v>298</v>
      </c>
      <c r="AT26" s="84">
        <v>104061</v>
      </c>
    </row>
    <row r="27" spans="1:46" ht="15">
      <c r="A27" s="20" t="str">
        <f t="shared" si="3"/>
        <v>Family</v>
      </c>
      <c r="C27" s="20" t="str">
        <f t="shared" si="4"/>
        <v>Megathyrididae</v>
      </c>
      <c r="D27" s="20"/>
      <c r="E27" s="20" t="str">
        <f t="shared" si="1"/>
        <v>        Megathyrididae</v>
      </c>
      <c r="F27" s="21"/>
      <c r="G27" s="21"/>
      <c r="H27" s="22"/>
      <c r="I27" s="22"/>
      <c r="J27" s="22"/>
      <c r="K27" s="22" t="s">
        <v>210</v>
      </c>
      <c r="L27" s="22"/>
      <c r="M27" s="23"/>
      <c r="N27" s="23"/>
      <c r="O27" s="21">
        <f t="shared" si="5"/>
        <v>104033</v>
      </c>
      <c r="P27" s="23" t="s">
        <v>296</v>
      </c>
      <c r="Q27" s="23"/>
      <c r="R27" s="64"/>
      <c r="S27" s="58" t="s">
        <v>34</v>
      </c>
      <c r="T27" s="59" t="s">
        <v>198</v>
      </c>
      <c r="U27" s="59" t="s">
        <v>197</v>
      </c>
      <c r="V27" s="59" t="s">
        <v>196</v>
      </c>
      <c r="W27" s="59" t="s">
        <v>210</v>
      </c>
      <c r="X27" s="59" t="s">
        <v>313</v>
      </c>
      <c r="Y27" s="59" t="s">
        <v>313</v>
      </c>
      <c r="Z27" s="60" t="s">
        <v>313</v>
      </c>
      <c r="AA27" s="61">
        <f t="shared" si="6"/>
        <v>5</v>
      </c>
      <c r="AB27" s="54">
        <f t="shared" si="2"/>
        <v>1</v>
      </c>
      <c r="AC27" s="54">
        <f t="shared" si="2"/>
        <v>1</v>
      </c>
      <c r="AD27" s="54">
        <f t="shared" si="2"/>
        <v>1</v>
      </c>
      <c r="AE27" s="54">
        <f t="shared" si="2"/>
        <v>1</v>
      </c>
      <c r="AF27" s="54">
        <f t="shared" si="2"/>
        <v>1</v>
      </c>
      <c r="AG27" s="54">
        <f t="shared" si="2"/>
        <v>0</v>
      </c>
      <c r="AH27" s="55">
        <f t="shared" si="2"/>
        <v>0</v>
      </c>
      <c r="AM27" s="83" t="b">
        <f t="shared" si="7"/>
        <v>1</v>
      </c>
      <c r="AN27" s="83" t="b">
        <f t="shared" si="8"/>
        <v>1</v>
      </c>
      <c r="AO27" s="84">
        <v>104033</v>
      </c>
      <c r="AP27" s="84" t="s">
        <v>316</v>
      </c>
      <c r="AQ27" s="84" t="s">
        <v>210</v>
      </c>
      <c r="AR27" s="84" t="s">
        <v>296</v>
      </c>
      <c r="AS27" s="84" t="s">
        <v>210</v>
      </c>
      <c r="AT27" s="84">
        <v>104033</v>
      </c>
    </row>
    <row r="28" spans="1:46" ht="15">
      <c r="A28" s="20" t="str">
        <f t="shared" si="3"/>
        <v>Genus</v>
      </c>
      <c r="C28" s="20" t="str">
        <f t="shared" si="4"/>
        <v>Argyrotheca</v>
      </c>
      <c r="D28" s="20"/>
      <c r="E28" s="20" t="str">
        <f t="shared" si="1"/>
        <v>          Argyrotheca</v>
      </c>
      <c r="F28" s="21"/>
      <c r="G28" s="21"/>
      <c r="H28" s="22"/>
      <c r="I28" s="22"/>
      <c r="J28" s="22"/>
      <c r="K28" s="22"/>
      <c r="L28" s="22" t="s">
        <v>215</v>
      </c>
      <c r="M28" s="23"/>
      <c r="N28" s="23"/>
      <c r="O28" s="21">
        <f t="shared" si="5"/>
        <v>104047</v>
      </c>
      <c r="P28" s="23" t="s">
        <v>299</v>
      </c>
      <c r="Q28" s="23"/>
      <c r="R28" s="64"/>
      <c r="S28" s="58" t="s">
        <v>34</v>
      </c>
      <c r="T28" s="59" t="s">
        <v>198</v>
      </c>
      <c r="U28" s="59" t="s">
        <v>197</v>
      </c>
      <c r="V28" s="59" t="s">
        <v>196</v>
      </c>
      <c r="W28" s="59" t="s">
        <v>210</v>
      </c>
      <c r="X28" s="59" t="s">
        <v>215</v>
      </c>
      <c r="Y28" s="59"/>
      <c r="Z28" s="60"/>
      <c r="AA28" s="61">
        <f t="shared" si="6"/>
        <v>6</v>
      </c>
      <c r="AB28" s="54">
        <f aca="true" t="shared" si="9" ref="AB28:AH44">_xlfn.IFERROR(LEN(S28)/LEN(S28),0)</f>
        <v>1</v>
      </c>
      <c r="AC28" s="54">
        <f t="shared" si="9"/>
        <v>1</v>
      </c>
      <c r="AD28" s="54">
        <f t="shared" si="9"/>
        <v>1</v>
      </c>
      <c r="AE28" s="54">
        <f t="shared" si="9"/>
        <v>1</v>
      </c>
      <c r="AF28" s="54">
        <f t="shared" si="9"/>
        <v>1</v>
      </c>
      <c r="AG28" s="54">
        <f t="shared" si="9"/>
        <v>1</v>
      </c>
      <c r="AH28" s="55">
        <f t="shared" si="9"/>
        <v>0</v>
      </c>
      <c r="AM28" s="83" t="b">
        <f t="shared" si="7"/>
        <v>1</v>
      </c>
      <c r="AN28" s="83" t="b">
        <f t="shared" si="8"/>
        <v>1</v>
      </c>
      <c r="AO28" s="84">
        <v>104047</v>
      </c>
      <c r="AP28" s="84" t="s">
        <v>316</v>
      </c>
      <c r="AQ28" s="84" t="s">
        <v>215</v>
      </c>
      <c r="AR28" s="84" t="s">
        <v>299</v>
      </c>
      <c r="AS28" s="84" t="s">
        <v>215</v>
      </c>
      <c r="AT28" s="84">
        <v>104047</v>
      </c>
    </row>
    <row r="29" spans="1:46" ht="15">
      <c r="A29" s="20" t="str">
        <f t="shared" si="3"/>
        <v>Species</v>
      </c>
      <c r="C29" s="20" t="str">
        <f t="shared" si="4"/>
        <v>Argyrotheca cistellula</v>
      </c>
      <c r="D29" s="20"/>
      <c r="E29" s="20" t="str">
        <f t="shared" si="1"/>
        <v>            Argyrotheca cistellula</v>
      </c>
      <c r="F29" s="21"/>
      <c r="G29" s="21"/>
      <c r="H29" s="22"/>
      <c r="I29" s="22"/>
      <c r="J29" s="22"/>
      <c r="K29" s="22"/>
      <c r="L29" s="22"/>
      <c r="M29" s="23" t="s">
        <v>300</v>
      </c>
      <c r="N29" s="23"/>
      <c r="O29" s="21">
        <f t="shared" si="5"/>
        <v>104063</v>
      </c>
      <c r="P29" s="23" t="s">
        <v>216</v>
      </c>
      <c r="Q29" s="23"/>
      <c r="R29" s="64">
        <v>5</v>
      </c>
      <c r="S29" s="58" t="s">
        <v>34</v>
      </c>
      <c r="T29" s="59" t="s">
        <v>198</v>
      </c>
      <c r="U29" s="59" t="s">
        <v>197</v>
      </c>
      <c r="V29" s="59" t="s">
        <v>196</v>
      </c>
      <c r="W29" s="59" t="s">
        <v>210</v>
      </c>
      <c r="X29" s="59" t="s">
        <v>215</v>
      </c>
      <c r="Y29" s="59" t="s">
        <v>217</v>
      </c>
      <c r="Z29" s="60" t="s">
        <v>216</v>
      </c>
      <c r="AA29" s="61">
        <f t="shared" si="6"/>
        <v>7</v>
      </c>
      <c r="AB29" s="54">
        <f t="shared" si="9"/>
        <v>1</v>
      </c>
      <c r="AC29" s="54">
        <f t="shared" si="9"/>
        <v>1</v>
      </c>
      <c r="AD29" s="54">
        <f t="shared" si="9"/>
        <v>1</v>
      </c>
      <c r="AE29" s="54">
        <f t="shared" si="9"/>
        <v>1</v>
      </c>
      <c r="AF29" s="54">
        <f t="shared" si="9"/>
        <v>1</v>
      </c>
      <c r="AG29" s="54">
        <f t="shared" si="9"/>
        <v>1</v>
      </c>
      <c r="AH29" s="55">
        <f t="shared" si="9"/>
        <v>1</v>
      </c>
      <c r="AM29" s="83" t="b">
        <f t="shared" si="7"/>
        <v>1</v>
      </c>
      <c r="AN29" s="83" t="b">
        <f t="shared" si="8"/>
        <v>1</v>
      </c>
      <c r="AO29" s="84">
        <v>104063</v>
      </c>
      <c r="AP29" s="84" t="s">
        <v>316</v>
      </c>
      <c r="AQ29" s="84" t="s">
        <v>300</v>
      </c>
      <c r="AR29" s="84" t="s">
        <v>216</v>
      </c>
      <c r="AS29" s="84" t="s">
        <v>300</v>
      </c>
      <c r="AT29" s="84">
        <v>104063</v>
      </c>
    </row>
    <row r="30" spans="1:46" ht="15">
      <c r="A30" s="20" t="str">
        <f t="shared" si="3"/>
        <v>Species</v>
      </c>
      <c r="C30" s="20" t="str">
        <f t="shared" si="4"/>
        <v>Argyrotheca cuneata</v>
      </c>
      <c r="D30" s="20"/>
      <c r="E30" s="20" t="str">
        <f t="shared" si="1"/>
        <v>            Argyrotheca cuneata</v>
      </c>
      <c r="F30" s="21"/>
      <c r="G30" s="21"/>
      <c r="H30" s="22"/>
      <c r="I30" s="22"/>
      <c r="J30" s="22"/>
      <c r="K30" s="22"/>
      <c r="L30" s="22"/>
      <c r="M30" s="23" t="s">
        <v>301</v>
      </c>
      <c r="N30" s="23"/>
      <c r="O30" s="21">
        <f t="shared" si="5"/>
        <v>104064</v>
      </c>
      <c r="P30" s="23" t="s">
        <v>211</v>
      </c>
      <c r="Q30" s="23"/>
      <c r="R30" s="64">
        <v>6</v>
      </c>
      <c r="S30" s="58" t="s">
        <v>34</v>
      </c>
      <c r="T30" s="59" t="s">
        <v>198</v>
      </c>
      <c r="U30" s="59" t="s">
        <v>197</v>
      </c>
      <c r="V30" s="59" t="s">
        <v>196</v>
      </c>
      <c r="W30" s="59" t="s">
        <v>210</v>
      </c>
      <c r="X30" s="59" t="s">
        <v>215</v>
      </c>
      <c r="Y30" s="59" t="s">
        <v>214</v>
      </c>
      <c r="Z30" s="60" t="s">
        <v>211</v>
      </c>
      <c r="AA30" s="61">
        <f t="shared" si="6"/>
        <v>7</v>
      </c>
      <c r="AB30" s="54">
        <f t="shared" si="9"/>
        <v>1</v>
      </c>
      <c r="AC30" s="54">
        <f t="shared" si="9"/>
        <v>1</v>
      </c>
      <c r="AD30" s="54">
        <f t="shared" si="9"/>
        <v>1</v>
      </c>
      <c r="AE30" s="54">
        <f t="shared" si="9"/>
        <v>1</v>
      </c>
      <c r="AF30" s="54">
        <f t="shared" si="9"/>
        <v>1</v>
      </c>
      <c r="AG30" s="54">
        <f t="shared" si="9"/>
        <v>1</v>
      </c>
      <c r="AH30" s="55">
        <f t="shared" si="9"/>
        <v>1</v>
      </c>
      <c r="AM30" s="83" t="b">
        <f t="shared" si="7"/>
        <v>1</v>
      </c>
      <c r="AN30" s="83" t="b">
        <f t="shared" si="8"/>
        <v>1</v>
      </c>
      <c r="AO30" s="84">
        <v>104064</v>
      </c>
      <c r="AP30" s="84" t="s">
        <v>316</v>
      </c>
      <c r="AQ30" s="84" t="s">
        <v>301</v>
      </c>
      <c r="AR30" s="84" t="s">
        <v>211</v>
      </c>
      <c r="AS30" s="84" t="s">
        <v>301</v>
      </c>
      <c r="AT30" s="84">
        <v>104064</v>
      </c>
    </row>
    <row r="31" spans="1:46" ht="15">
      <c r="A31" s="20" t="str">
        <f t="shared" si="3"/>
        <v>Genus</v>
      </c>
      <c r="C31" s="20" t="str">
        <f t="shared" si="4"/>
        <v>Joania</v>
      </c>
      <c r="D31" s="20"/>
      <c r="E31" s="20" t="str">
        <f t="shared" si="1"/>
        <v>          Joania</v>
      </c>
      <c r="F31" s="21"/>
      <c r="G31" s="21"/>
      <c r="H31" s="22"/>
      <c r="I31" s="22"/>
      <c r="J31" s="22"/>
      <c r="K31" s="22"/>
      <c r="L31" s="22" t="s">
        <v>213</v>
      </c>
      <c r="M31" s="23"/>
      <c r="N31" s="23"/>
      <c r="O31" s="21">
        <f t="shared" si="5"/>
        <v>380199</v>
      </c>
      <c r="P31" s="23" t="s">
        <v>302</v>
      </c>
      <c r="Q31" s="23"/>
      <c r="R31" s="64"/>
      <c r="S31" s="58" t="s">
        <v>34</v>
      </c>
      <c r="T31" s="59" t="s">
        <v>198</v>
      </c>
      <c r="U31" s="59" t="s">
        <v>197</v>
      </c>
      <c r="V31" s="59" t="s">
        <v>196</v>
      </c>
      <c r="W31" s="59" t="s">
        <v>210</v>
      </c>
      <c r="X31" s="59" t="s">
        <v>213</v>
      </c>
      <c r="Y31" s="59"/>
      <c r="Z31" s="60"/>
      <c r="AA31" s="61">
        <f t="shared" si="6"/>
        <v>6</v>
      </c>
      <c r="AB31" s="54">
        <f t="shared" si="9"/>
        <v>1</v>
      </c>
      <c r="AC31" s="54">
        <f t="shared" si="9"/>
        <v>1</v>
      </c>
      <c r="AD31" s="54">
        <f t="shared" si="9"/>
        <v>1</v>
      </c>
      <c r="AE31" s="54">
        <f t="shared" si="9"/>
        <v>1</v>
      </c>
      <c r="AF31" s="54">
        <f t="shared" si="9"/>
        <v>1</v>
      </c>
      <c r="AG31" s="54">
        <f t="shared" si="9"/>
        <v>1</v>
      </c>
      <c r="AH31" s="55">
        <f t="shared" si="9"/>
        <v>0</v>
      </c>
      <c r="AM31" s="83" t="b">
        <f t="shared" si="7"/>
        <v>1</v>
      </c>
      <c r="AN31" s="83" t="b">
        <f t="shared" si="8"/>
        <v>1</v>
      </c>
      <c r="AO31" s="84">
        <v>380199</v>
      </c>
      <c r="AP31" s="84" t="s">
        <v>316</v>
      </c>
      <c r="AQ31" s="84" t="s">
        <v>213</v>
      </c>
      <c r="AR31" s="84" t="s">
        <v>302</v>
      </c>
      <c r="AS31" s="84" t="s">
        <v>213</v>
      </c>
      <c r="AT31" s="84">
        <v>380199</v>
      </c>
    </row>
    <row r="32" spans="1:46" ht="15">
      <c r="A32" s="20" t="str">
        <f t="shared" si="3"/>
        <v>Species</v>
      </c>
      <c r="C32" s="20" t="str">
        <f t="shared" si="4"/>
        <v>Joania cordata</v>
      </c>
      <c r="D32" s="20"/>
      <c r="E32" s="20" t="str">
        <f t="shared" si="1"/>
        <v>            Joania cordata</v>
      </c>
      <c r="F32" s="21"/>
      <c r="G32" s="21"/>
      <c r="H32" s="22"/>
      <c r="I32" s="22"/>
      <c r="J32" s="22"/>
      <c r="K32" s="22"/>
      <c r="L32" s="22"/>
      <c r="M32" s="23" t="s">
        <v>303</v>
      </c>
      <c r="N32" s="23"/>
      <c r="O32" s="21">
        <f t="shared" si="5"/>
        <v>380200</v>
      </c>
      <c r="P32" s="23" t="s">
        <v>211</v>
      </c>
      <c r="Q32" s="23"/>
      <c r="R32" s="64">
        <v>7</v>
      </c>
      <c r="S32" s="58" t="s">
        <v>34</v>
      </c>
      <c r="T32" s="59" t="s">
        <v>198</v>
      </c>
      <c r="U32" s="59" t="s">
        <v>197</v>
      </c>
      <c r="V32" s="59" t="s">
        <v>196</v>
      </c>
      <c r="W32" s="59" t="s">
        <v>210</v>
      </c>
      <c r="X32" s="59" t="s">
        <v>213</v>
      </c>
      <c r="Y32" s="59" t="s">
        <v>212</v>
      </c>
      <c r="Z32" s="60" t="s">
        <v>211</v>
      </c>
      <c r="AA32" s="61">
        <f t="shared" si="6"/>
        <v>7</v>
      </c>
      <c r="AB32" s="54">
        <f t="shared" si="9"/>
        <v>1</v>
      </c>
      <c r="AC32" s="54">
        <f t="shared" si="9"/>
        <v>1</v>
      </c>
      <c r="AD32" s="54">
        <f t="shared" si="9"/>
        <v>1</v>
      </c>
      <c r="AE32" s="54">
        <f t="shared" si="9"/>
        <v>1</v>
      </c>
      <c r="AF32" s="54">
        <f t="shared" si="9"/>
        <v>1</v>
      </c>
      <c r="AG32" s="54">
        <f t="shared" si="9"/>
        <v>1</v>
      </c>
      <c r="AH32" s="55">
        <f t="shared" si="9"/>
        <v>1</v>
      </c>
      <c r="AM32" s="83" t="b">
        <f t="shared" si="7"/>
        <v>1</v>
      </c>
      <c r="AN32" s="83" t="b">
        <f t="shared" si="8"/>
        <v>1</v>
      </c>
      <c r="AO32" s="84">
        <v>380200</v>
      </c>
      <c r="AP32" s="84" t="s">
        <v>316</v>
      </c>
      <c r="AQ32" s="84" t="s">
        <v>303</v>
      </c>
      <c r="AR32" s="84" t="s">
        <v>211</v>
      </c>
      <c r="AS32" s="84" t="s">
        <v>303</v>
      </c>
      <c r="AT32" s="84">
        <v>380200</v>
      </c>
    </row>
    <row r="33" spans="1:46" ht="15">
      <c r="A33" s="20" t="str">
        <f t="shared" si="3"/>
        <v>Genus</v>
      </c>
      <c r="C33" s="20" t="str">
        <f t="shared" si="4"/>
        <v>Megathiris</v>
      </c>
      <c r="D33" s="20"/>
      <c r="E33" s="20" t="str">
        <f t="shared" si="1"/>
        <v>          Megathiris</v>
      </c>
      <c r="F33" s="21"/>
      <c r="G33" s="21"/>
      <c r="H33" s="22"/>
      <c r="I33" s="22"/>
      <c r="J33" s="22"/>
      <c r="K33" s="22"/>
      <c r="L33" s="22" t="s">
        <v>209</v>
      </c>
      <c r="M33" s="23"/>
      <c r="N33" s="23"/>
      <c r="O33" s="21">
        <f t="shared" si="5"/>
        <v>104048</v>
      </c>
      <c r="P33" s="23" t="s">
        <v>294</v>
      </c>
      <c r="Q33" s="23"/>
      <c r="R33" s="64"/>
      <c r="S33" s="58" t="s">
        <v>34</v>
      </c>
      <c r="T33" s="59" t="s">
        <v>198</v>
      </c>
      <c r="U33" s="59" t="s">
        <v>197</v>
      </c>
      <c r="V33" s="59" t="s">
        <v>196</v>
      </c>
      <c r="W33" s="59" t="s">
        <v>210</v>
      </c>
      <c r="X33" s="59" t="s">
        <v>209</v>
      </c>
      <c r="Y33" s="59"/>
      <c r="Z33" s="60"/>
      <c r="AA33" s="61">
        <f t="shared" si="6"/>
        <v>6</v>
      </c>
      <c r="AB33" s="54">
        <f t="shared" si="9"/>
        <v>1</v>
      </c>
      <c r="AC33" s="54">
        <f t="shared" si="9"/>
        <v>1</v>
      </c>
      <c r="AD33" s="54">
        <f t="shared" si="9"/>
        <v>1</v>
      </c>
      <c r="AE33" s="54">
        <f t="shared" si="9"/>
        <v>1</v>
      </c>
      <c r="AF33" s="54">
        <f t="shared" si="9"/>
        <v>1</v>
      </c>
      <c r="AG33" s="54">
        <f t="shared" si="9"/>
        <v>1</v>
      </c>
      <c r="AH33" s="55">
        <f t="shared" si="9"/>
        <v>0</v>
      </c>
      <c r="AM33" s="83" t="b">
        <f t="shared" si="7"/>
        <v>1</v>
      </c>
      <c r="AN33" s="83" t="b">
        <f t="shared" si="8"/>
        <v>1</v>
      </c>
      <c r="AO33" s="84">
        <v>104048</v>
      </c>
      <c r="AP33" s="84" t="s">
        <v>316</v>
      </c>
      <c r="AQ33" s="84" t="s">
        <v>209</v>
      </c>
      <c r="AR33" s="84" t="s">
        <v>294</v>
      </c>
      <c r="AS33" s="84" t="s">
        <v>209</v>
      </c>
      <c r="AT33" s="84">
        <v>104048</v>
      </c>
    </row>
    <row r="34" spans="1:46" ht="15">
      <c r="A34" s="20" t="str">
        <f t="shared" si="3"/>
        <v>Species</v>
      </c>
      <c r="C34" s="20" t="str">
        <f t="shared" si="4"/>
        <v>Megathiris detruncata</v>
      </c>
      <c r="D34" s="20"/>
      <c r="E34" s="20" t="str">
        <f t="shared" si="1"/>
        <v>            Megathiris detruncata</v>
      </c>
      <c r="F34" s="21"/>
      <c r="G34" s="21"/>
      <c r="H34" s="22"/>
      <c r="I34" s="22"/>
      <c r="J34" s="22"/>
      <c r="K34" s="22"/>
      <c r="L34" s="22"/>
      <c r="M34" s="23" t="s">
        <v>304</v>
      </c>
      <c r="N34" s="23"/>
      <c r="O34" s="21">
        <f t="shared" si="5"/>
        <v>104065</v>
      </c>
      <c r="P34" s="23" t="s">
        <v>207</v>
      </c>
      <c r="Q34" s="23"/>
      <c r="R34" s="64">
        <v>8</v>
      </c>
      <c r="S34" s="58" t="s">
        <v>34</v>
      </c>
      <c r="T34" s="59" t="s">
        <v>198</v>
      </c>
      <c r="U34" s="59" t="s">
        <v>197</v>
      </c>
      <c r="V34" s="59" t="s">
        <v>196</v>
      </c>
      <c r="W34" s="59" t="s">
        <v>210</v>
      </c>
      <c r="X34" s="59" t="s">
        <v>209</v>
      </c>
      <c r="Y34" s="59" t="s">
        <v>208</v>
      </c>
      <c r="Z34" s="60" t="s">
        <v>207</v>
      </c>
      <c r="AA34" s="61">
        <f t="shared" si="6"/>
        <v>7</v>
      </c>
      <c r="AB34" s="54">
        <f t="shared" si="9"/>
        <v>1</v>
      </c>
      <c r="AC34" s="54">
        <f t="shared" si="9"/>
        <v>1</v>
      </c>
      <c r="AD34" s="54">
        <f t="shared" si="9"/>
        <v>1</v>
      </c>
      <c r="AE34" s="54">
        <f t="shared" si="9"/>
        <v>1</v>
      </c>
      <c r="AF34" s="54">
        <f t="shared" si="9"/>
        <v>1</v>
      </c>
      <c r="AG34" s="54">
        <f t="shared" si="9"/>
        <v>1</v>
      </c>
      <c r="AH34" s="55">
        <f t="shared" si="9"/>
        <v>1</v>
      </c>
      <c r="AM34" s="83" t="b">
        <f t="shared" si="7"/>
        <v>1</v>
      </c>
      <c r="AN34" s="83" t="b">
        <f t="shared" si="8"/>
        <v>1</v>
      </c>
      <c r="AO34" s="84">
        <v>104065</v>
      </c>
      <c r="AP34" s="84" t="s">
        <v>316</v>
      </c>
      <c r="AQ34" s="84" t="s">
        <v>304</v>
      </c>
      <c r="AR34" s="84" t="s">
        <v>207</v>
      </c>
      <c r="AS34" s="84" t="s">
        <v>304</v>
      </c>
      <c r="AT34" s="84">
        <v>104065</v>
      </c>
    </row>
    <row r="35" spans="1:46" ht="15">
      <c r="A35" s="20" t="str">
        <f t="shared" si="3"/>
        <v>Family</v>
      </c>
      <c r="C35" s="20" t="str">
        <f t="shared" si="4"/>
        <v>Platidiidae</v>
      </c>
      <c r="D35" s="20"/>
      <c r="E35" s="20" t="str">
        <f t="shared" si="1"/>
        <v>        Platidiidae</v>
      </c>
      <c r="F35" s="21"/>
      <c r="G35" s="21"/>
      <c r="H35" s="22"/>
      <c r="I35" s="22"/>
      <c r="J35" s="22"/>
      <c r="K35" s="22" t="s">
        <v>206</v>
      </c>
      <c r="L35" s="22"/>
      <c r="M35" s="23"/>
      <c r="N35" s="23"/>
      <c r="O35" s="21">
        <f t="shared" si="5"/>
        <v>104034</v>
      </c>
      <c r="P35" s="23" t="s">
        <v>296</v>
      </c>
      <c r="Q35" s="23"/>
      <c r="R35" s="64"/>
      <c r="S35" s="58" t="s">
        <v>34</v>
      </c>
      <c r="T35" s="59" t="s">
        <v>198</v>
      </c>
      <c r="U35" s="59" t="s">
        <v>197</v>
      </c>
      <c r="V35" s="59" t="s">
        <v>196</v>
      </c>
      <c r="W35" s="59" t="s">
        <v>206</v>
      </c>
      <c r="X35" s="59" t="s">
        <v>313</v>
      </c>
      <c r="Y35" s="59" t="s">
        <v>313</v>
      </c>
      <c r="Z35" s="60" t="s">
        <v>313</v>
      </c>
      <c r="AA35" s="61">
        <f t="shared" si="6"/>
        <v>5</v>
      </c>
      <c r="AB35" s="54">
        <f t="shared" si="9"/>
        <v>1</v>
      </c>
      <c r="AC35" s="54">
        <f t="shared" si="9"/>
        <v>1</v>
      </c>
      <c r="AD35" s="54">
        <f t="shared" si="9"/>
        <v>1</v>
      </c>
      <c r="AE35" s="54">
        <f t="shared" si="9"/>
        <v>1</v>
      </c>
      <c r="AF35" s="54">
        <f t="shared" si="9"/>
        <v>1</v>
      </c>
      <c r="AG35" s="54">
        <f t="shared" si="9"/>
        <v>0</v>
      </c>
      <c r="AH35" s="55">
        <f t="shared" si="9"/>
        <v>0</v>
      </c>
      <c r="AM35" s="83" t="b">
        <f t="shared" si="7"/>
        <v>1</v>
      </c>
      <c r="AN35" s="83" t="b">
        <f t="shared" si="8"/>
        <v>1</v>
      </c>
      <c r="AO35" s="84">
        <v>104034</v>
      </c>
      <c r="AP35" s="84" t="s">
        <v>316</v>
      </c>
      <c r="AQ35" s="84" t="s">
        <v>206</v>
      </c>
      <c r="AR35" s="84" t="s">
        <v>296</v>
      </c>
      <c r="AS35" s="84" t="s">
        <v>206</v>
      </c>
      <c r="AT35" s="84">
        <v>104034</v>
      </c>
    </row>
    <row r="36" spans="1:46" ht="15">
      <c r="A36" s="20" t="str">
        <f t="shared" si="3"/>
        <v>Genus</v>
      </c>
      <c r="C36" s="20" t="str">
        <f t="shared" si="4"/>
        <v>Platidia</v>
      </c>
      <c r="D36" s="20"/>
      <c r="E36" s="20" t="str">
        <f t="shared" si="1"/>
        <v>          Platidia</v>
      </c>
      <c r="F36" s="21"/>
      <c r="G36" s="21"/>
      <c r="H36" s="22"/>
      <c r="I36" s="22"/>
      <c r="J36" s="22"/>
      <c r="K36" s="22"/>
      <c r="L36" s="22" t="s">
        <v>205</v>
      </c>
      <c r="M36" s="23"/>
      <c r="N36" s="23"/>
      <c r="O36" s="21">
        <f t="shared" si="5"/>
        <v>104049</v>
      </c>
      <c r="P36" s="23" t="s">
        <v>305</v>
      </c>
      <c r="Q36" s="23"/>
      <c r="R36" s="64"/>
      <c r="S36" s="58" t="s">
        <v>34</v>
      </c>
      <c r="T36" s="59" t="s">
        <v>198</v>
      </c>
      <c r="U36" s="59" t="s">
        <v>197</v>
      </c>
      <c r="V36" s="59" t="s">
        <v>196</v>
      </c>
      <c r="W36" s="59" t="s">
        <v>206</v>
      </c>
      <c r="X36" s="59" t="s">
        <v>205</v>
      </c>
      <c r="Y36" s="59"/>
      <c r="Z36" s="60"/>
      <c r="AA36" s="61">
        <f t="shared" si="6"/>
        <v>6</v>
      </c>
      <c r="AB36" s="54">
        <f t="shared" si="9"/>
        <v>1</v>
      </c>
      <c r="AC36" s="54">
        <f t="shared" si="9"/>
        <v>1</v>
      </c>
      <c r="AD36" s="54">
        <f t="shared" si="9"/>
        <v>1</v>
      </c>
      <c r="AE36" s="54">
        <f t="shared" si="9"/>
        <v>1</v>
      </c>
      <c r="AF36" s="54">
        <f t="shared" si="9"/>
        <v>1</v>
      </c>
      <c r="AG36" s="54">
        <f t="shared" si="9"/>
        <v>1</v>
      </c>
      <c r="AH36" s="55">
        <f t="shared" si="9"/>
        <v>0</v>
      </c>
      <c r="AM36" s="83" t="b">
        <f t="shared" si="7"/>
        <v>1</v>
      </c>
      <c r="AN36" s="83" t="b">
        <f t="shared" si="8"/>
        <v>1</v>
      </c>
      <c r="AO36" s="84">
        <v>104049</v>
      </c>
      <c r="AP36" s="84" t="s">
        <v>316</v>
      </c>
      <c r="AQ36" s="84" t="s">
        <v>205</v>
      </c>
      <c r="AR36" s="84" t="s">
        <v>305</v>
      </c>
      <c r="AS36" s="84" t="s">
        <v>205</v>
      </c>
      <c r="AT36" s="84">
        <v>104049</v>
      </c>
    </row>
    <row r="37" spans="1:46" ht="15">
      <c r="A37" s="20" t="str">
        <f t="shared" si="3"/>
        <v>Species</v>
      </c>
      <c r="C37" s="20" t="str">
        <f t="shared" si="4"/>
        <v>Platidia anomioides</v>
      </c>
      <c r="D37" s="20"/>
      <c r="E37" s="20" t="str">
        <f t="shared" si="1"/>
        <v>            Platidia anomioides</v>
      </c>
      <c r="F37" s="21"/>
      <c r="G37" s="21"/>
      <c r="H37" s="22"/>
      <c r="I37" s="22"/>
      <c r="J37" s="22"/>
      <c r="K37" s="22"/>
      <c r="L37" s="22"/>
      <c r="M37" s="23" t="s">
        <v>306</v>
      </c>
      <c r="N37" s="23"/>
      <c r="O37" s="21">
        <f t="shared" si="5"/>
        <v>104066</v>
      </c>
      <c r="P37" s="23" t="s">
        <v>317</v>
      </c>
      <c r="Q37" s="23"/>
      <c r="R37" s="64">
        <v>9</v>
      </c>
      <c r="S37" s="58" t="s">
        <v>34</v>
      </c>
      <c r="T37" s="59" t="s">
        <v>198</v>
      </c>
      <c r="U37" s="59" t="s">
        <v>197</v>
      </c>
      <c r="V37" s="59" t="s">
        <v>196</v>
      </c>
      <c r="W37" s="59" t="s">
        <v>206</v>
      </c>
      <c r="X37" s="59" t="s">
        <v>205</v>
      </c>
      <c r="Y37" s="59" t="s">
        <v>204</v>
      </c>
      <c r="Z37" s="60" t="s">
        <v>203</v>
      </c>
      <c r="AA37" s="61">
        <f t="shared" si="6"/>
        <v>7</v>
      </c>
      <c r="AB37" s="54">
        <f t="shared" si="9"/>
        <v>1</v>
      </c>
      <c r="AC37" s="54">
        <f t="shared" si="9"/>
        <v>1</v>
      </c>
      <c r="AD37" s="54">
        <f t="shared" si="9"/>
        <v>1</v>
      </c>
      <c r="AE37" s="54">
        <f t="shared" si="9"/>
        <v>1</v>
      </c>
      <c r="AF37" s="54">
        <f t="shared" si="9"/>
        <v>1</v>
      </c>
      <c r="AG37" s="54">
        <f t="shared" si="9"/>
        <v>1</v>
      </c>
      <c r="AH37" s="55">
        <f t="shared" si="9"/>
        <v>1</v>
      </c>
      <c r="AM37" s="83" t="b">
        <f t="shared" si="7"/>
        <v>1</v>
      </c>
      <c r="AN37" s="83" t="b">
        <f t="shared" si="8"/>
        <v>1</v>
      </c>
      <c r="AO37" s="84">
        <v>104066</v>
      </c>
      <c r="AP37" s="84" t="s">
        <v>316</v>
      </c>
      <c r="AQ37" s="84" t="s">
        <v>306</v>
      </c>
      <c r="AR37" s="84" t="s">
        <v>317</v>
      </c>
      <c r="AS37" s="84" t="s">
        <v>306</v>
      </c>
      <c r="AT37" s="84">
        <v>104066</v>
      </c>
    </row>
    <row r="38" spans="1:46" ht="15">
      <c r="A38" s="20" t="str">
        <f t="shared" si="3"/>
        <v>Species</v>
      </c>
      <c r="C38" s="20" t="str">
        <f t="shared" si="4"/>
        <v>Platidia davidsoni</v>
      </c>
      <c r="D38" s="20"/>
      <c r="E38" s="20" t="str">
        <f t="shared" si="1"/>
        <v>            Platidia davidsoni</v>
      </c>
      <c r="F38" s="21"/>
      <c r="G38" s="21"/>
      <c r="H38" s="22"/>
      <c r="I38" s="22"/>
      <c r="J38" s="22"/>
      <c r="K38" s="22"/>
      <c r="L38" s="22"/>
      <c r="M38" s="23" t="s">
        <v>315</v>
      </c>
      <c r="N38" s="23"/>
      <c r="O38" s="21">
        <f t="shared" si="5"/>
        <v>104067</v>
      </c>
      <c r="P38" s="23" t="s">
        <v>251</v>
      </c>
      <c r="Q38" s="23"/>
      <c r="R38" s="64"/>
      <c r="S38" s="58" t="s">
        <v>34</v>
      </c>
      <c r="T38" s="59" t="s">
        <v>198</v>
      </c>
      <c r="U38" s="59" t="s">
        <v>197</v>
      </c>
      <c r="V38" s="59" t="s">
        <v>196</v>
      </c>
      <c r="W38" s="59" t="s">
        <v>206</v>
      </c>
      <c r="X38" s="59" t="s">
        <v>205</v>
      </c>
      <c r="Y38" s="59" t="s">
        <v>250</v>
      </c>
      <c r="Z38" s="60" t="s">
        <v>251</v>
      </c>
      <c r="AA38" s="61">
        <f>SUM(AB38:AH38)</f>
        <v>7</v>
      </c>
      <c r="AB38" s="54">
        <f>_xlfn.IFERROR(LEN(S38)/LEN(S38),0)</f>
        <v>1</v>
      </c>
      <c r="AC38" s="54">
        <f>_xlfn.IFERROR(LEN(T38)/LEN(T38),0)</f>
        <v>1</v>
      </c>
      <c r="AD38" s="54">
        <f>_xlfn.IFERROR(LEN(U38)/LEN(U38),0)</f>
        <v>1</v>
      </c>
      <c r="AE38" s="54">
        <f>_xlfn.IFERROR(LEN(V38)/LEN(V38),0)</f>
        <v>1</v>
      </c>
      <c r="AF38" s="54">
        <f>_xlfn.IFERROR(LEN(W38)/LEN(W38),0)</f>
        <v>1</v>
      </c>
      <c r="AG38" s="54">
        <f>_xlfn.IFERROR(LEN(X38)/LEN(X38),0)</f>
        <v>1</v>
      </c>
      <c r="AH38" s="55">
        <f>_xlfn.IFERROR(LEN(Y38)/LEN(Y38),0)</f>
        <v>1</v>
      </c>
      <c r="AM38" s="83" t="b">
        <f t="shared" si="7"/>
        <v>1</v>
      </c>
      <c r="AN38" s="83" t="b">
        <f t="shared" si="8"/>
        <v>1</v>
      </c>
      <c r="AO38" s="84">
        <v>104067</v>
      </c>
      <c r="AP38" s="84" t="s">
        <v>316</v>
      </c>
      <c r="AQ38" s="84" t="s">
        <v>315</v>
      </c>
      <c r="AR38" s="84" t="s">
        <v>251</v>
      </c>
      <c r="AS38" s="84" t="s">
        <v>315</v>
      </c>
      <c r="AT38" s="84">
        <v>104067</v>
      </c>
    </row>
    <row r="39" spans="1:46" ht="15">
      <c r="A39" s="20" t="str">
        <f t="shared" si="3"/>
        <v>Family</v>
      </c>
      <c r="C39" s="20" t="str">
        <f t="shared" si="4"/>
        <v>Terebratulidae</v>
      </c>
      <c r="D39" s="20"/>
      <c r="E39" s="20" t="str">
        <f t="shared" si="1"/>
        <v>        Terebratulidae</v>
      </c>
      <c r="F39" s="21"/>
      <c r="G39" s="21"/>
      <c r="H39" s="22"/>
      <c r="I39" s="22"/>
      <c r="J39" s="22"/>
      <c r="K39" s="22" t="s">
        <v>202</v>
      </c>
      <c r="L39" s="22"/>
      <c r="M39" s="23"/>
      <c r="N39" s="23"/>
      <c r="O39" s="21">
        <f t="shared" si="5"/>
        <v>104035</v>
      </c>
      <c r="P39" s="23" t="s">
        <v>307</v>
      </c>
      <c r="Q39" s="23"/>
      <c r="R39" s="64"/>
      <c r="S39" s="58" t="s">
        <v>34</v>
      </c>
      <c r="T39" s="59" t="s">
        <v>198</v>
      </c>
      <c r="U39" s="59" t="s">
        <v>197</v>
      </c>
      <c r="V39" s="59" t="s">
        <v>196</v>
      </c>
      <c r="W39" s="59" t="s">
        <v>202</v>
      </c>
      <c r="X39" s="59" t="s">
        <v>313</v>
      </c>
      <c r="Y39" s="59" t="s">
        <v>313</v>
      </c>
      <c r="Z39" s="60" t="s">
        <v>313</v>
      </c>
      <c r="AA39" s="61">
        <f t="shared" si="6"/>
        <v>5</v>
      </c>
      <c r="AB39" s="54">
        <f t="shared" si="9"/>
        <v>1</v>
      </c>
      <c r="AC39" s="54">
        <f t="shared" si="9"/>
        <v>1</v>
      </c>
      <c r="AD39" s="54">
        <f t="shared" si="9"/>
        <v>1</v>
      </c>
      <c r="AE39" s="54">
        <f t="shared" si="9"/>
        <v>1</v>
      </c>
      <c r="AF39" s="54">
        <f t="shared" si="9"/>
        <v>1</v>
      </c>
      <c r="AG39" s="54">
        <f t="shared" si="9"/>
        <v>0</v>
      </c>
      <c r="AH39" s="55">
        <f t="shared" si="9"/>
        <v>0</v>
      </c>
      <c r="AM39" s="83" t="b">
        <f t="shared" si="7"/>
        <v>1</v>
      </c>
      <c r="AN39" s="83" t="b">
        <f t="shared" si="8"/>
        <v>1</v>
      </c>
      <c r="AO39" s="84">
        <v>104035</v>
      </c>
      <c r="AP39" s="84" t="s">
        <v>316</v>
      </c>
      <c r="AQ39" s="84" t="s">
        <v>202</v>
      </c>
      <c r="AR39" s="84" t="s">
        <v>307</v>
      </c>
      <c r="AS39" s="84" t="s">
        <v>202</v>
      </c>
      <c r="AT39" s="84">
        <v>104035</v>
      </c>
    </row>
    <row r="40" spans="1:46" ht="15">
      <c r="A40" s="20" t="str">
        <f t="shared" si="3"/>
        <v>Genus</v>
      </c>
      <c r="C40" s="20" t="str">
        <f t="shared" si="4"/>
        <v>Gryphus</v>
      </c>
      <c r="D40" s="20"/>
      <c r="E40" s="20" t="str">
        <f t="shared" si="1"/>
        <v>          Gryphus</v>
      </c>
      <c r="F40" s="21"/>
      <c r="G40" s="21"/>
      <c r="H40" s="22"/>
      <c r="I40" s="22"/>
      <c r="J40" s="22"/>
      <c r="K40" s="22"/>
      <c r="L40" s="22" t="s">
        <v>201</v>
      </c>
      <c r="M40" s="23"/>
      <c r="N40" s="23"/>
      <c r="O40" s="21">
        <f t="shared" si="5"/>
        <v>104050</v>
      </c>
      <c r="P40" s="23" t="s">
        <v>308</v>
      </c>
      <c r="Q40" s="23"/>
      <c r="R40" s="64"/>
      <c r="S40" s="58" t="s">
        <v>34</v>
      </c>
      <c r="T40" s="59" t="s">
        <v>198</v>
      </c>
      <c r="U40" s="59" t="s">
        <v>197</v>
      </c>
      <c r="V40" s="59" t="s">
        <v>196</v>
      </c>
      <c r="W40" s="59" t="s">
        <v>202</v>
      </c>
      <c r="X40" s="59" t="s">
        <v>201</v>
      </c>
      <c r="Y40" s="59"/>
      <c r="Z40" s="60"/>
      <c r="AA40" s="61">
        <f t="shared" si="6"/>
        <v>6</v>
      </c>
      <c r="AB40" s="54">
        <f t="shared" si="9"/>
        <v>1</v>
      </c>
      <c r="AC40" s="54">
        <f t="shared" si="9"/>
        <v>1</v>
      </c>
      <c r="AD40" s="54">
        <f t="shared" si="9"/>
        <v>1</v>
      </c>
      <c r="AE40" s="54">
        <f t="shared" si="9"/>
        <v>1</v>
      </c>
      <c r="AF40" s="54">
        <f t="shared" si="9"/>
        <v>1</v>
      </c>
      <c r="AG40" s="54">
        <f t="shared" si="9"/>
        <v>1</v>
      </c>
      <c r="AH40" s="55">
        <f t="shared" si="9"/>
        <v>0</v>
      </c>
      <c r="AM40" s="83" t="b">
        <f t="shared" si="7"/>
        <v>1</v>
      </c>
      <c r="AN40" s="83" t="b">
        <f t="shared" si="8"/>
        <v>1</v>
      </c>
      <c r="AO40" s="84">
        <v>104050</v>
      </c>
      <c r="AP40" s="84" t="s">
        <v>316</v>
      </c>
      <c r="AQ40" s="84" t="s">
        <v>201</v>
      </c>
      <c r="AR40" s="84" t="s">
        <v>308</v>
      </c>
      <c r="AS40" s="84" t="s">
        <v>201</v>
      </c>
      <c r="AT40" s="84">
        <v>104050</v>
      </c>
    </row>
    <row r="41" spans="1:46" ht="15">
      <c r="A41" s="20" t="str">
        <f t="shared" si="3"/>
        <v>Species</v>
      </c>
      <c r="C41" s="20" t="str">
        <f t="shared" si="4"/>
        <v>Gryphus vitreus</v>
      </c>
      <c r="D41" s="20"/>
      <c r="E41" s="20" t="str">
        <f t="shared" si="1"/>
        <v>            Gryphus vitreus</v>
      </c>
      <c r="F41" s="21"/>
      <c r="G41" s="21"/>
      <c r="H41" s="22"/>
      <c r="I41" s="22"/>
      <c r="J41" s="22"/>
      <c r="K41" s="22"/>
      <c r="L41" s="22"/>
      <c r="M41" s="23" t="s">
        <v>309</v>
      </c>
      <c r="N41" s="23"/>
      <c r="O41" s="21">
        <f t="shared" si="5"/>
        <v>104068</v>
      </c>
      <c r="P41" s="23" t="s">
        <v>199</v>
      </c>
      <c r="Q41" s="23"/>
      <c r="R41" s="64">
        <v>10</v>
      </c>
      <c r="S41" s="58" t="s">
        <v>34</v>
      </c>
      <c r="T41" s="59" t="s">
        <v>198</v>
      </c>
      <c r="U41" s="59" t="s">
        <v>197</v>
      </c>
      <c r="V41" s="59" t="s">
        <v>196</v>
      </c>
      <c r="W41" s="59" t="s">
        <v>202</v>
      </c>
      <c r="X41" s="59" t="s">
        <v>201</v>
      </c>
      <c r="Y41" s="59" t="s">
        <v>200</v>
      </c>
      <c r="Z41" s="60" t="s">
        <v>199</v>
      </c>
      <c r="AA41" s="61">
        <f t="shared" si="6"/>
        <v>7</v>
      </c>
      <c r="AB41" s="54">
        <f t="shared" si="9"/>
        <v>1</v>
      </c>
      <c r="AC41" s="54">
        <f t="shared" si="9"/>
        <v>1</v>
      </c>
      <c r="AD41" s="54">
        <f t="shared" si="9"/>
        <v>1</v>
      </c>
      <c r="AE41" s="54">
        <f t="shared" si="9"/>
        <v>1</v>
      </c>
      <c r="AF41" s="54">
        <f t="shared" si="9"/>
        <v>1</v>
      </c>
      <c r="AG41" s="54">
        <f t="shared" si="9"/>
        <v>1</v>
      </c>
      <c r="AH41" s="55">
        <f t="shared" si="9"/>
        <v>1</v>
      </c>
      <c r="AM41" s="83" t="b">
        <f t="shared" si="7"/>
        <v>1</v>
      </c>
      <c r="AN41" s="83" t="b">
        <f t="shared" si="8"/>
        <v>1</v>
      </c>
      <c r="AO41" s="84">
        <v>104068</v>
      </c>
      <c r="AP41" s="84" t="s">
        <v>316</v>
      </c>
      <c r="AQ41" s="84" t="s">
        <v>309</v>
      </c>
      <c r="AR41" s="84" t="s">
        <v>199</v>
      </c>
      <c r="AS41" s="84" t="s">
        <v>309</v>
      </c>
      <c r="AT41" s="84">
        <v>104068</v>
      </c>
    </row>
    <row r="42" spans="1:46" ht="15">
      <c r="A42" s="20" t="str">
        <f t="shared" si="3"/>
        <v>Family</v>
      </c>
      <c r="C42" s="20" t="str">
        <f t="shared" si="4"/>
        <v>Incertae familiae</v>
      </c>
      <c r="D42" s="20"/>
      <c r="E42" s="20" t="str">
        <f t="shared" si="1"/>
        <v>        Incertae familiae</v>
      </c>
      <c r="F42" s="21"/>
      <c r="G42" s="21"/>
      <c r="H42" s="22"/>
      <c r="I42" s="22"/>
      <c r="J42" s="22"/>
      <c r="K42" s="22" t="s">
        <v>236</v>
      </c>
      <c r="L42" s="22"/>
      <c r="M42" s="23"/>
      <c r="N42" s="23"/>
      <c r="O42" s="21"/>
      <c r="P42" s="23"/>
      <c r="Q42" s="23"/>
      <c r="R42" s="64"/>
      <c r="S42" s="58" t="s">
        <v>34</v>
      </c>
      <c r="T42" s="59" t="s">
        <v>198</v>
      </c>
      <c r="U42" s="59" t="s">
        <v>197</v>
      </c>
      <c r="V42" s="59" t="s">
        <v>196</v>
      </c>
      <c r="W42" s="59" t="s">
        <v>236</v>
      </c>
      <c r="X42" s="59" t="s">
        <v>313</v>
      </c>
      <c r="Y42" s="59" t="s">
        <v>313</v>
      </c>
      <c r="Z42" s="60" t="s">
        <v>313</v>
      </c>
      <c r="AA42" s="61">
        <f t="shared" si="6"/>
        <v>5</v>
      </c>
      <c r="AB42" s="54">
        <f t="shared" si="9"/>
        <v>1</v>
      </c>
      <c r="AC42" s="54">
        <f t="shared" si="9"/>
        <v>1</v>
      </c>
      <c r="AD42" s="54">
        <f t="shared" si="9"/>
        <v>1</v>
      </c>
      <c r="AE42" s="54">
        <f t="shared" si="9"/>
        <v>1</v>
      </c>
      <c r="AF42" s="54">
        <f t="shared" si="9"/>
        <v>1</v>
      </c>
      <c r="AG42" s="54">
        <f t="shared" si="9"/>
        <v>0</v>
      </c>
      <c r="AH42" s="55">
        <f t="shared" si="9"/>
        <v>0</v>
      </c>
      <c r="AM42" s="83" t="b">
        <f t="shared" si="7"/>
        <v>0</v>
      </c>
      <c r="AN42" s="83" t="b">
        <f t="shared" si="8"/>
        <v>1</v>
      </c>
      <c r="AO42" s="84"/>
      <c r="AP42" s="84"/>
      <c r="AQ42" s="84"/>
      <c r="AR42" s="84"/>
      <c r="AS42" s="84"/>
      <c r="AT42" s="84"/>
    </row>
    <row r="43" spans="1:46" ht="15">
      <c r="A43" s="20" t="str">
        <f t="shared" si="3"/>
        <v>Genus</v>
      </c>
      <c r="C43" s="20" t="str">
        <f t="shared" si="4"/>
        <v>Gwynia</v>
      </c>
      <c r="D43" s="20"/>
      <c r="E43" s="20" t="str">
        <f t="shared" si="1"/>
        <v>          Gwynia</v>
      </c>
      <c r="F43" s="21"/>
      <c r="G43" s="21"/>
      <c r="H43" s="22"/>
      <c r="I43" s="22"/>
      <c r="J43" s="22"/>
      <c r="K43" s="22"/>
      <c r="L43" s="22" t="s">
        <v>195</v>
      </c>
      <c r="M43" s="23"/>
      <c r="N43" s="23"/>
      <c r="O43" s="21">
        <f t="shared" si="5"/>
        <v>104044</v>
      </c>
      <c r="P43" s="23" t="s">
        <v>310</v>
      </c>
      <c r="Q43" s="23"/>
      <c r="R43" s="64"/>
      <c r="S43" s="58" t="s">
        <v>34</v>
      </c>
      <c r="T43" s="59" t="s">
        <v>198</v>
      </c>
      <c r="U43" s="59" t="s">
        <v>197</v>
      </c>
      <c r="V43" s="59" t="s">
        <v>196</v>
      </c>
      <c r="W43" s="59" t="s">
        <v>236</v>
      </c>
      <c r="X43" s="59" t="s">
        <v>195</v>
      </c>
      <c r="Y43" s="59"/>
      <c r="Z43" s="60"/>
      <c r="AA43" s="61">
        <f t="shared" si="6"/>
        <v>6</v>
      </c>
      <c r="AB43" s="54">
        <f t="shared" si="9"/>
        <v>1</v>
      </c>
      <c r="AC43" s="54">
        <f t="shared" si="9"/>
        <v>1</v>
      </c>
      <c r="AD43" s="54">
        <f t="shared" si="9"/>
        <v>1</v>
      </c>
      <c r="AE43" s="54">
        <f t="shared" si="9"/>
        <v>1</v>
      </c>
      <c r="AF43" s="54">
        <f t="shared" si="9"/>
        <v>1</v>
      </c>
      <c r="AG43" s="54">
        <f t="shared" si="9"/>
        <v>1</v>
      </c>
      <c r="AH43" s="55">
        <f t="shared" si="9"/>
        <v>0</v>
      </c>
      <c r="AM43" s="83" t="b">
        <f t="shared" si="7"/>
        <v>1</v>
      </c>
      <c r="AN43" s="83" t="b">
        <f t="shared" si="8"/>
        <v>1</v>
      </c>
      <c r="AO43" s="84">
        <v>104044</v>
      </c>
      <c r="AP43" s="84" t="s">
        <v>316</v>
      </c>
      <c r="AQ43" s="84" t="s">
        <v>195</v>
      </c>
      <c r="AR43" s="84" t="s">
        <v>310</v>
      </c>
      <c r="AS43" s="84" t="s">
        <v>195</v>
      </c>
      <c r="AT43" s="84">
        <v>104044</v>
      </c>
    </row>
    <row r="44" spans="1:46" ht="15">
      <c r="A44" s="26" t="str">
        <f t="shared" si="3"/>
        <v>Species</v>
      </c>
      <c r="C44" s="26" t="str">
        <f t="shared" si="4"/>
        <v>Gwynia capsula</v>
      </c>
      <c r="D44" s="26"/>
      <c r="E44" s="26" t="str">
        <f t="shared" si="1"/>
        <v>            Gwynia capsula</v>
      </c>
      <c r="F44" s="27"/>
      <c r="G44" s="27"/>
      <c r="H44" s="28"/>
      <c r="I44" s="28"/>
      <c r="J44" s="28"/>
      <c r="K44" s="28"/>
      <c r="L44" s="28"/>
      <c r="M44" s="29" t="s">
        <v>311</v>
      </c>
      <c r="N44" s="29"/>
      <c r="O44" s="27">
        <f t="shared" si="5"/>
        <v>104060</v>
      </c>
      <c r="P44" s="29" t="s">
        <v>193</v>
      </c>
      <c r="Q44" s="29"/>
      <c r="R44" s="67">
        <f>'[1]Taxa'!A22</f>
        <v>21</v>
      </c>
      <c r="S44" s="68" t="s">
        <v>34</v>
      </c>
      <c r="T44" s="69" t="s">
        <v>198</v>
      </c>
      <c r="U44" s="69" t="s">
        <v>197</v>
      </c>
      <c r="V44" s="69" t="s">
        <v>196</v>
      </c>
      <c r="W44" s="69" t="s">
        <v>236</v>
      </c>
      <c r="X44" s="69" t="s">
        <v>195</v>
      </c>
      <c r="Y44" s="69" t="s">
        <v>194</v>
      </c>
      <c r="Z44" s="70" t="s">
        <v>193</v>
      </c>
      <c r="AA44" s="71">
        <f t="shared" si="6"/>
        <v>7</v>
      </c>
      <c r="AB44" s="72">
        <f t="shared" si="9"/>
        <v>1</v>
      </c>
      <c r="AC44" s="72">
        <f t="shared" si="9"/>
        <v>1</v>
      </c>
      <c r="AD44" s="72">
        <f t="shared" si="9"/>
        <v>1</v>
      </c>
      <c r="AE44" s="72">
        <f t="shared" si="9"/>
        <v>1</v>
      </c>
      <c r="AF44" s="72">
        <f t="shared" si="9"/>
        <v>1</v>
      </c>
      <c r="AG44" s="72">
        <f t="shared" si="9"/>
        <v>1</v>
      </c>
      <c r="AH44" s="73">
        <f t="shared" si="9"/>
        <v>1</v>
      </c>
      <c r="AI44" s="22"/>
      <c r="AJ44" s="22"/>
      <c r="AK44" s="22"/>
      <c r="AL44" s="22"/>
      <c r="AM44" s="83" t="b">
        <f t="shared" si="7"/>
        <v>1</v>
      </c>
      <c r="AN44" s="83" t="b">
        <f t="shared" si="8"/>
        <v>1</v>
      </c>
      <c r="AO44" s="84">
        <v>104060</v>
      </c>
      <c r="AP44" s="84" t="s">
        <v>316</v>
      </c>
      <c r="AQ44" s="84" t="s">
        <v>311</v>
      </c>
      <c r="AR44" s="84" t="s">
        <v>193</v>
      </c>
      <c r="AS44" s="84" t="s">
        <v>311</v>
      </c>
      <c r="AT44" s="84">
        <v>104060</v>
      </c>
    </row>
    <row r="47" spans="7:13" ht="15">
      <c r="G47" s="42" t="s">
        <v>312</v>
      </c>
      <c r="H47" s="43"/>
      <c r="I47" s="43"/>
      <c r="J47" s="43"/>
      <c r="K47" s="43"/>
      <c r="L47" s="43"/>
      <c r="M47" s="44"/>
    </row>
    <row r="48" spans="7:17" ht="15">
      <c r="G48" s="74" t="str">
        <f aca="true" t="shared" si="10" ref="G48:M48">S10</f>
        <v>Kingdom</v>
      </c>
      <c r="H48" s="75" t="str">
        <f t="shared" si="10"/>
        <v>Phylum</v>
      </c>
      <c r="I48" s="75" t="str">
        <f t="shared" si="10"/>
        <v>Class</v>
      </c>
      <c r="J48" s="75" t="str">
        <f t="shared" si="10"/>
        <v>Order</v>
      </c>
      <c r="K48" s="75" t="str">
        <f t="shared" si="10"/>
        <v>Family</v>
      </c>
      <c r="L48" s="75" t="str">
        <f t="shared" si="10"/>
        <v>Genus</v>
      </c>
      <c r="M48" s="76" t="str">
        <f t="shared" si="10"/>
        <v>Species</v>
      </c>
      <c r="N48" s="77"/>
      <c r="Q48" s="77"/>
    </row>
    <row r="49" spans="7:17" ht="15">
      <c r="G49" s="74" t="str">
        <f>IF(G$48=$A11,$C11)</f>
        <v>Animalia</v>
      </c>
      <c r="H49" s="75" t="b">
        <f>IF(H$48=$A11,$C11)</f>
        <v>0</v>
      </c>
      <c r="I49" s="75" t="b">
        <f>IF(I$48=$A11,$C11)</f>
        <v>0</v>
      </c>
      <c r="J49" s="75" t="b">
        <f>IF(J$48=$A11,$C11)</f>
        <v>0</v>
      </c>
      <c r="K49" s="75" t="b">
        <f>IF(K$48=$A11,$C11)</f>
        <v>0</v>
      </c>
      <c r="L49" s="75" t="b">
        <f>IF(L$48=$A11,$C11)</f>
        <v>0</v>
      </c>
      <c r="M49" s="76" t="b">
        <f>IF(M$48=$A11,$C11)</f>
        <v>0</v>
      </c>
      <c r="N49" s="77"/>
      <c r="Q49" s="77"/>
    </row>
    <row r="50" spans="7:17" ht="15">
      <c r="G50" s="74" t="b">
        <f>IF(G$48=$A12,$C12)</f>
        <v>0</v>
      </c>
      <c r="H50" s="75" t="str">
        <f>IF(H$48=$A12,$C12)</f>
        <v>Brachiopoda</v>
      </c>
      <c r="I50" s="75" t="b">
        <f>IF(I$48=$A12,$C12)</f>
        <v>0</v>
      </c>
      <c r="J50" s="75" t="b">
        <f>IF(J$48=$A12,$C12)</f>
        <v>0</v>
      </c>
      <c r="K50" s="75" t="b">
        <f>IF(K$48=$A12,$C12)</f>
        <v>0</v>
      </c>
      <c r="L50" s="75" t="b">
        <f>IF(L$48=$A12,$C12)</f>
        <v>0</v>
      </c>
      <c r="M50" s="76" t="b">
        <f>IF(M$48=$A12,$C12)</f>
        <v>0</v>
      </c>
      <c r="N50" s="77"/>
      <c r="Q50" s="77"/>
    </row>
    <row r="51" spans="7:17" ht="15">
      <c r="G51" s="74" t="b">
        <f>IF(G$48=$A13,$C13)</f>
        <v>0</v>
      </c>
      <c r="H51" s="75" t="b">
        <f>IF(H$48=$A13,$C13)</f>
        <v>0</v>
      </c>
      <c r="I51" s="75" t="str">
        <f>IF(I$48=$A13,$C13)</f>
        <v>Craniata</v>
      </c>
      <c r="J51" s="75" t="b">
        <f>IF(J$48=$A13,$C13)</f>
        <v>0</v>
      </c>
      <c r="K51" s="75" t="b">
        <f>IF(K$48=$A13,$C13)</f>
        <v>0</v>
      </c>
      <c r="L51" s="75" t="b">
        <f>IF(L$48=$A13,$C13)</f>
        <v>0</v>
      </c>
      <c r="M51" s="76" t="b">
        <f>IF(M$48=$A13,$C13)</f>
        <v>0</v>
      </c>
      <c r="N51" s="77"/>
      <c r="Q51" s="77"/>
    </row>
    <row r="52" spans="7:17" ht="15">
      <c r="G52" s="74" t="b">
        <f>IF(G$48=$A14,$C14)</f>
        <v>0</v>
      </c>
      <c r="H52" s="75" t="b">
        <f>IF(H$48=$A14,$C14)</f>
        <v>0</v>
      </c>
      <c r="I52" s="75" t="b">
        <f>IF(I$48=$A14,$C14)</f>
        <v>0</v>
      </c>
      <c r="J52" s="75" t="str">
        <f>IF(J$48=$A14,$C14)</f>
        <v>Craniida</v>
      </c>
      <c r="K52" s="75" t="b">
        <f>IF(K$48=$A14,$C14)</f>
        <v>0</v>
      </c>
      <c r="L52" s="75" t="b">
        <f>IF(L$48=$A14,$C14)</f>
        <v>0</v>
      </c>
      <c r="M52" s="76" t="b">
        <f>IF(M$48=$A14,$C14)</f>
        <v>0</v>
      </c>
      <c r="N52" s="77"/>
      <c r="Q52" s="77"/>
    </row>
    <row r="53" spans="7:17" ht="15">
      <c r="G53" s="74" t="b">
        <f>IF(G$48=$A15,$C15)</f>
        <v>0</v>
      </c>
      <c r="H53" s="75" t="b">
        <f>IF(H$48=$A15,$C15)</f>
        <v>0</v>
      </c>
      <c r="I53" s="75" t="b">
        <f>IF(I$48=$A15,$C15)</f>
        <v>0</v>
      </c>
      <c r="J53" s="75" t="b">
        <f>IF(J$48=$A15,$C15)</f>
        <v>0</v>
      </c>
      <c r="K53" s="75" t="str">
        <f>IF(K$48=$A15,$C15)</f>
        <v>Craniidae</v>
      </c>
      <c r="L53" s="75" t="b">
        <f>IF(L$48=$A15,$C15)</f>
        <v>0</v>
      </c>
      <c r="M53" s="76" t="b">
        <f>IF(M$48=$A15,$C15)</f>
        <v>0</v>
      </c>
      <c r="N53" s="77"/>
      <c r="Q53" s="77"/>
    </row>
    <row r="54" spans="7:17" ht="15">
      <c r="G54" s="74" t="b">
        <f>IF(G$48=$A16,$C16)</f>
        <v>0</v>
      </c>
      <c r="H54" s="75" t="b">
        <f>IF(H$48=$A16,$C16)</f>
        <v>0</v>
      </c>
      <c r="I54" s="75" t="b">
        <f>IF(I$48=$A16,$C16)</f>
        <v>0</v>
      </c>
      <c r="J54" s="75" t="b">
        <f>IF(J$48=$A16,$C16)</f>
        <v>0</v>
      </c>
      <c r="K54" s="75" t="b">
        <f>IF(K$48=$A16,$C16)</f>
        <v>0</v>
      </c>
      <c r="L54" s="75" t="str">
        <f>IF(L$48=$A16,$C16)</f>
        <v>Novocrania</v>
      </c>
      <c r="M54" s="76" t="b">
        <f>IF(M$48=$A16,$C16)</f>
        <v>0</v>
      </c>
      <c r="N54" s="77"/>
      <c r="Q54" s="77"/>
    </row>
    <row r="55" spans="7:17" ht="15">
      <c r="G55" s="74" t="b">
        <f>IF(G$48=$A17,$C17)</f>
        <v>0</v>
      </c>
      <c r="H55" s="75" t="b">
        <f>IF(H$48=$A17,$C17)</f>
        <v>0</v>
      </c>
      <c r="I55" s="75" t="b">
        <f>IF(I$48=$A17,$C17)</f>
        <v>0</v>
      </c>
      <c r="J55" s="75" t="b">
        <f>IF(J$48=$A17,$C17)</f>
        <v>0</v>
      </c>
      <c r="K55" s="75" t="b">
        <f>IF(K$48=$A17,$C17)</f>
        <v>0</v>
      </c>
      <c r="L55" s="75" t="b">
        <f>IF(L$48=$A17,$C17)</f>
        <v>0</v>
      </c>
      <c r="M55" s="76" t="str">
        <f>IF(M$48=$A17,$C17)</f>
        <v>Novocrania anomala</v>
      </c>
      <c r="N55" s="77"/>
      <c r="Q55" s="77"/>
    </row>
    <row r="56" spans="7:17" ht="15">
      <c r="G56" s="74" t="b">
        <f>IF(G$48=$A18,$C18)</f>
        <v>0</v>
      </c>
      <c r="H56" s="75" t="b">
        <f>IF(H$48=$A18,$C18)</f>
        <v>0</v>
      </c>
      <c r="I56" s="75" t="b">
        <f>IF(I$48=$A18,$C18)</f>
        <v>0</v>
      </c>
      <c r="J56" s="75" t="b">
        <f>IF(J$48=$A18,$C18)</f>
        <v>0</v>
      </c>
      <c r="K56" s="75" t="b">
        <f>IF(K$48=$A18,$C18)</f>
        <v>0</v>
      </c>
      <c r="L56" s="75" t="b">
        <f>IF(L$48=$A18,$C18)</f>
        <v>0</v>
      </c>
      <c r="M56" s="76" t="str">
        <f>IF(M$48=$A18,$C18)</f>
        <v>Novocrania turbinata</v>
      </c>
      <c r="N56" s="77"/>
      <c r="Q56" s="77"/>
    </row>
    <row r="57" spans="7:17" ht="15">
      <c r="G57" s="74" t="b">
        <f>IF(G$48=$A19,$C19)</f>
        <v>0</v>
      </c>
      <c r="H57" s="75" t="b">
        <f>IF(H$48=$A19,$C19)</f>
        <v>0</v>
      </c>
      <c r="I57" s="75" t="str">
        <f>IF(I$48=$A19,$C19)</f>
        <v>Rhynchonellata</v>
      </c>
      <c r="J57" s="75" t="b">
        <f>IF(J$48=$A19,$C19)</f>
        <v>0</v>
      </c>
      <c r="K57" s="75" t="b">
        <f>IF(K$48=$A19,$C19)</f>
        <v>0</v>
      </c>
      <c r="L57" s="75" t="b">
        <f>IF(L$48=$A19,$C19)</f>
        <v>0</v>
      </c>
      <c r="M57" s="76" t="b">
        <f>IF(M$48=$A19,$C19)</f>
        <v>0</v>
      </c>
      <c r="N57" s="77"/>
      <c r="Q57" s="77"/>
    </row>
    <row r="58" spans="7:17" ht="15">
      <c r="G58" s="74" t="b">
        <f>IF(G$48=$A20,$C20)</f>
        <v>0</v>
      </c>
      <c r="H58" s="75" t="b">
        <f>IF(H$48=$A20,$C20)</f>
        <v>0</v>
      </c>
      <c r="I58" s="75" t="b">
        <f>IF(I$48=$A20,$C20)</f>
        <v>0</v>
      </c>
      <c r="J58" s="75" t="str">
        <f>IF(J$48=$A20,$C20)</f>
        <v>Terebratulida</v>
      </c>
      <c r="K58" s="75" t="b">
        <f>IF(K$48=$A20,$C20)</f>
        <v>0</v>
      </c>
      <c r="L58" s="75" t="b">
        <f>IF(L$48=$A20,$C20)</f>
        <v>0</v>
      </c>
      <c r="M58" s="76" t="b">
        <f>IF(M$48=$A20,$C20)</f>
        <v>0</v>
      </c>
      <c r="N58" s="77"/>
      <c r="Q58" s="77"/>
    </row>
    <row r="59" spans="7:17" ht="15">
      <c r="G59" s="74" t="b">
        <f>IF(G$48=$A21,$C21)</f>
        <v>0</v>
      </c>
      <c r="H59" s="75" t="b">
        <f>IF(H$48=$A21,$C21)</f>
        <v>0</v>
      </c>
      <c r="I59" s="75" t="b">
        <f>IF(I$48=$A21,$C21)</f>
        <v>0</v>
      </c>
      <c r="J59" s="75" t="b">
        <f>IF(J$48=$A21,$C21)</f>
        <v>0</v>
      </c>
      <c r="K59" s="75" t="str">
        <f>IF(K$48=$A21,$C21)</f>
        <v>Cancellothyrididae</v>
      </c>
      <c r="L59" s="75" t="b">
        <f>IF(L$48=$A21,$C21)</f>
        <v>0</v>
      </c>
      <c r="M59" s="76" t="b">
        <f>IF(M$48=$A21,$C21)</f>
        <v>0</v>
      </c>
      <c r="N59" s="77"/>
      <c r="Q59" s="77"/>
    </row>
    <row r="60" spans="7:17" ht="15">
      <c r="G60" s="74" t="b">
        <f>IF(G$48=$A22,$C22)</f>
        <v>0</v>
      </c>
      <c r="H60" s="75" t="b">
        <f>IF(H$48=$A22,$C22)</f>
        <v>0</v>
      </c>
      <c r="I60" s="75" t="b">
        <f>IF(I$48=$A22,$C22)</f>
        <v>0</v>
      </c>
      <c r="J60" s="75" t="b">
        <f>IF(J$48=$A22,$C22)</f>
        <v>0</v>
      </c>
      <c r="K60" s="75" t="b">
        <f>IF(K$48=$A22,$C22)</f>
        <v>0</v>
      </c>
      <c r="L60" s="75" t="str">
        <f>IF(L$48=$A22,$C22)</f>
        <v>Terebratulina</v>
      </c>
      <c r="M60" s="76" t="b">
        <f>IF(M$48=$A22,$C22)</f>
        <v>0</v>
      </c>
      <c r="N60" s="77"/>
      <c r="Q60" s="77"/>
    </row>
    <row r="61" spans="7:17" ht="15">
      <c r="G61" s="74" t="b">
        <f>IF(G$48=$A23,$C23)</f>
        <v>0</v>
      </c>
      <c r="H61" s="75" t="b">
        <f>IF(H$48=$A23,$C23)</f>
        <v>0</v>
      </c>
      <c r="I61" s="75" t="b">
        <f>IF(I$48=$A23,$C23)</f>
        <v>0</v>
      </c>
      <c r="J61" s="75" t="b">
        <f>IF(J$48=$A23,$C23)</f>
        <v>0</v>
      </c>
      <c r="K61" s="75" t="b">
        <f>IF(K$48=$A23,$C23)</f>
        <v>0</v>
      </c>
      <c r="L61" s="75" t="b">
        <f>IF(L$48=$A23,$C23)</f>
        <v>0</v>
      </c>
      <c r="M61" s="76" t="str">
        <f>IF(M$48=$A23,$C23)</f>
        <v>Terebratulina retusa</v>
      </c>
      <c r="N61" s="77"/>
      <c r="Q61" s="77"/>
    </row>
    <row r="62" spans="7:17" ht="15">
      <c r="G62" s="74" t="b">
        <f>IF(G$48=$A24,$C24)</f>
        <v>0</v>
      </c>
      <c r="H62" s="75" t="b">
        <f>IF(H$48=$A24,$C24)</f>
        <v>0</v>
      </c>
      <c r="I62" s="75" t="b">
        <f>IF(I$48=$A24,$C24)</f>
        <v>0</v>
      </c>
      <c r="J62" s="75" t="b">
        <f>IF(J$48=$A24,$C24)</f>
        <v>0</v>
      </c>
      <c r="K62" s="75" t="str">
        <f>IF(K$48=$A24,$C24)</f>
        <v>Kraussinidae</v>
      </c>
      <c r="L62" s="75" t="b">
        <f>IF(L$48=$A24,$C24)</f>
        <v>0</v>
      </c>
      <c r="M62" s="76" t="b">
        <f>IF(M$48=$A24,$C24)</f>
        <v>0</v>
      </c>
      <c r="N62" s="77"/>
      <c r="Q62" s="77"/>
    </row>
    <row r="63" spans="7:17" ht="15">
      <c r="G63" s="74" t="b">
        <f>IF(G$48=$A25,$C25)</f>
        <v>0</v>
      </c>
      <c r="H63" s="75" t="b">
        <f>IF(H$48=$A25,$C25)</f>
        <v>0</v>
      </c>
      <c r="I63" s="75" t="b">
        <f>IF(I$48=$A25,$C25)</f>
        <v>0</v>
      </c>
      <c r="J63" s="75" t="b">
        <f>IF(J$48=$A25,$C25)</f>
        <v>0</v>
      </c>
      <c r="K63" s="75" t="b">
        <f>IF(K$48=$A25,$C25)</f>
        <v>0</v>
      </c>
      <c r="L63" s="75" t="str">
        <f>IF(L$48=$A25,$C25)</f>
        <v>Megerlia</v>
      </c>
      <c r="M63" s="76" t="b">
        <f>IF(M$48=$A25,$C25)</f>
        <v>0</v>
      </c>
      <c r="N63" s="77"/>
      <c r="Q63" s="77"/>
    </row>
    <row r="64" spans="7:17" ht="15">
      <c r="G64" s="74" t="b">
        <f>IF(G$48=$A26,$C26)</f>
        <v>0</v>
      </c>
      <c r="H64" s="75" t="b">
        <f>IF(H$48=$A26,$C26)</f>
        <v>0</v>
      </c>
      <c r="I64" s="75" t="b">
        <f>IF(I$48=$A26,$C26)</f>
        <v>0</v>
      </c>
      <c r="J64" s="75" t="b">
        <f>IF(J$48=$A26,$C26)</f>
        <v>0</v>
      </c>
      <c r="K64" s="75" t="b">
        <f>IF(K$48=$A26,$C26)</f>
        <v>0</v>
      </c>
      <c r="L64" s="75" t="b">
        <f>IF(L$48=$A26,$C26)</f>
        <v>0</v>
      </c>
      <c r="M64" s="76" t="str">
        <f>IF(M$48=$A26,$C26)</f>
        <v>Megerlia truncata</v>
      </c>
      <c r="N64" s="77"/>
      <c r="Q64" s="77"/>
    </row>
    <row r="65" spans="7:17" ht="15">
      <c r="G65" s="74" t="b">
        <f>IF(G$48=$A27,$C27)</f>
        <v>0</v>
      </c>
      <c r="H65" s="75" t="b">
        <f>IF(H$48=$A27,$C27)</f>
        <v>0</v>
      </c>
      <c r="I65" s="75" t="b">
        <f>IF(I$48=$A27,$C27)</f>
        <v>0</v>
      </c>
      <c r="J65" s="75" t="b">
        <f>IF(J$48=$A27,$C27)</f>
        <v>0</v>
      </c>
      <c r="K65" s="75" t="str">
        <f>IF(K$48=$A27,$C27)</f>
        <v>Megathyrididae</v>
      </c>
      <c r="L65" s="75" t="b">
        <f>IF(L$48=$A27,$C27)</f>
        <v>0</v>
      </c>
      <c r="M65" s="76" t="b">
        <f>IF(M$48=$A27,$C27)</f>
        <v>0</v>
      </c>
      <c r="N65" s="77"/>
      <c r="Q65" s="77"/>
    </row>
    <row r="66" spans="7:17" ht="15">
      <c r="G66" s="74" t="b">
        <f>IF(G$48=$A28,$C28)</f>
        <v>0</v>
      </c>
      <c r="H66" s="75" t="b">
        <f>IF(H$48=$A28,$C28)</f>
        <v>0</v>
      </c>
      <c r="I66" s="75" t="b">
        <f>IF(I$48=$A28,$C28)</f>
        <v>0</v>
      </c>
      <c r="J66" s="75" t="b">
        <f>IF(J$48=$A28,$C28)</f>
        <v>0</v>
      </c>
      <c r="K66" s="75" t="b">
        <f>IF(K$48=$A28,$C28)</f>
        <v>0</v>
      </c>
      <c r="L66" s="75" t="str">
        <f>IF(L$48=$A28,$C28)</f>
        <v>Argyrotheca</v>
      </c>
      <c r="M66" s="76" t="b">
        <f>IF(M$48=$A28,$C28)</f>
        <v>0</v>
      </c>
      <c r="N66" s="77"/>
      <c r="Q66" s="77"/>
    </row>
    <row r="67" spans="7:17" ht="15">
      <c r="G67" s="74" t="b">
        <f>IF(G$48=$A29,$C29)</f>
        <v>0</v>
      </c>
      <c r="H67" s="75" t="b">
        <f>IF(H$48=$A29,$C29)</f>
        <v>0</v>
      </c>
      <c r="I67" s="75" t="b">
        <f>IF(I$48=$A29,$C29)</f>
        <v>0</v>
      </c>
      <c r="J67" s="75" t="b">
        <f>IF(J$48=$A29,$C29)</f>
        <v>0</v>
      </c>
      <c r="K67" s="75" t="b">
        <f>IF(K$48=$A29,$C29)</f>
        <v>0</v>
      </c>
      <c r="L67" s="75" t="b">
        <f>IF(L$48=$A29,$C29)</f>
        <v>0</v>
      </c>
      <c r="M67" s="76" t="str">
        <f>IF(M$48=$A29,$C29)</f>
        <v>Argyrotheca cistellula</v>
      </c>
      <c r="N67" s="77"/>
      <c r="Q67" s="77"/>
    </row>
    <row r="68" spans="7:17" ht="15">
      <c r="G68" s="74" t="b">
        <f>IF(G$48=$A30,$C30)</f>
        <v>0</v>
      </c>
      <c r="H68" s="75" t="b">
        <f>IF(H$48=$A30,$C30)</f>
        <v>0</v>
      </c>
      <c r="I68" s="75" t="b">
        <f>IF(I$48=$A30,$C30)</f>
        <v>0</v>
      </c>
      <c r="J68" s="75" t="b">
        <f>IF(J$48=$A30,$C30)</f>
        <v>0</v>
      </c>
      <c r="K68" s="75" t="b">
        <f>IF(K$48=$A30,$C30)</f>
        <v>0</v>
      </c>
      <c r="L68" s="75" t="b">
        <f>IF(L$48=$A30,$C30)</f>
        <v>0</v>
      </c>
      <c r="M68" s="76" t="str">
        <f>IF(M$48=$A30,$C30)</f>
        <v>Argyrotheca cuneata</v>
      </c>
      <c r="N68" s="77"/>
      <c r="Q68" s="77"/>
    </row>
    <row r="69" spans="7:17" ht="15">
      <c r="G69" s="74" t="b">
        <f>IF(G$48=$A31,$C31)</f>
        <v>0</v>
      </c>
      <c r="H69" s="75" t="b">
        <f>IF(H$48=$A31,$C31)</f>
        <v>0</v>
      </c>
      <c r="I69" s="75" t="b">
        <f>IF(I$48=$A31,$C31)</f>
        <v>0</v>
      </c>
      <c r="J69" s="75" t="b">
        <f>IF(J$48=$A31,$C31)</f>
        <v>0</v>
      </c>
      <c r="K69" s="75" t="b">
        <f>IF(K$48=$A31,$C31)</f>
        <v>0</v>
      </c>
      <c r="L69" s="75" t="str">
        <f>IF(L$48=$A31,$C31)</f>
        <v>Joania</v>
      </c>
      <c r="M69" s="76" t="b">
        <f>IF(M$48=$A31,$C31)</f>
        <v>0</v>
      </c>
      <c r="N69" s="77"/>
      <c r="Q69" s="77"/>
    </row>
    <row r="70" spans="7:17" ht="15">
      <c r="G70" s="74" t="b">
        <f>IF(G$48=$A32,$C32)</f>
        <v>0</v>
      </c>
      <c r="H70" s="75" t="b">
        <f>IF(H$48=$A32,$C32)</f>
        <v>0</v>
      </c>
      <c r="I70" s="75" t="b">
        <f>IF(I$48=$A32,$C32)</f>
        <v>0</v>
      </c>
      <c r="J70" s="75" t="b">
        <f>IF(J$48=$A32,$C32)</f>
        <v>0</v>
      </c>
      <c r="K70" s="75" t="b">
        <f>IF(K$48=$A32,$C32)</f>
        <v>0</v>
      </c>
      <c r="L70" s="75" t="b">
        <f>IF(L$48=$A32,$C32)</f>
        <v>0</v>
      </c>
      <c r="M70" s="76" t="str">
        <f>IF(M$48=$A32,$C32)</f>
        <v>Joania cordata</v>
      </c>
      <c r="N70" s="77"/>
      <c r="Q70" s="77"/>
    </row>
    <row r="71" spans="7:17" ht="15">
      <c r="G71" s="74" t="b">
        <f>IF(G$48=$A33,$C33)</f>
        <v>0</v>
      </c>
      <c r="H71" s="75" t="b">
        <f>IF(H$48=$A33,$C33)</f>
        <v>0</v>
      </c>
      <c r="I71" s="75" t="b">
        <f>IF(I$48=$A33,$C33)</f>
        <v>0</v>
      </c>
      <c r="J71" s="75" t="b">
        <f>IF(J$48=$A33,$C33)</f>
        <v>0</v>
      </c>
      <c r="K71" s="75" t="b">
        <f>IF(K$48=$A33,$C33)</f>
        <v>0</v>
      </c>
      <c r="L71" s="75" t="str">
        <f>IF(L$48=$A33,$C33)</f>
        <v>Megathiris</v>
      </c>
      <c r="M71" s="76" t="b">
        <f>IF(M$48=$A33,$C33)</f>
        <v>0</v>
      </c>
      <c r="N71" s="77"/>
      <c r="Q71" s="77"/>
    </row>
    <row r="72" spans="7:17" ht="15">
      <c r="G72" s="74" t="b">
        <f>IF(G$48=$A34,$C34)</f>
        <v>0</v>
      </c>
      <c r="H72" s="75" t="b">
        <f>IF(H$48=$A34,$C34)</f>
        <v>0</v>
      </c>
      <c r="I72" s="75" t="b">
        <f>IF(I$48=$A34,$C34)</f>
        <v>0</v>
      </c>
      <c r="J72" s="75" t="b">
        <f>IF(J$48=$A34,$C34)</f>
        <v>0</v>
      </c>
      <c r="K72" s="75" t="b">
        <f>IF(K$48=$A34,$C34)</f>
        <v>0</v>
      </c>
      <c r="L72" s="75" t="b">
        <f>IF(L$48=$A34,$C34)</f>
        <v>0</v>
      </c>
      <c r="M72" s="76" t="str">
        <f>IF(M$48=$A34,$C34)</f>
        <v>Megathiris detruncata</v>
      </c>
      <c r="N72" s="77"/>
      <c r="Q72" s="77"/>
    </row>
    <row r="73" spans="7:17" ht="15">
      <c r="G73" s="74" t="b">
        <f>IF(G$48=$A35,$C35)</f>
        <v>0</v>
      </c>
      <c r="H73" s="75" t="b">
        <f>IF(H$48=$A35,$C35)</f>
        <v>0</v>
      </c>
      <c r="I73" s="75" t="b">
        <f>IF(I$48=$A35,$C35)</f>
        <v>0</v>
      </c>
      <c r="J73" s="75" t="b">
        <f>IF(J$48=$A35,$C35)</f>
        <v>0</v>
      </c>
      <c r="K73" s="75" t="str">
        <f>IF(K$48=$A35,$C35)</f>
        <v>Platidiidae</v>
      </c>
      <c r="L73" s="75" t="b">
        <f>IF(L$48=$A35,$C35)</f>
        <v>0</v>
      </c>
      <c r="M73" s="76" t="b">
        <f>IF(M$48=$A35,$C35)</f>
        <v>0</v>
      </c>
      <c r="N73" s="77"/>
      <c r="Q73" s="77"/>
    </row>
    <row r="74" spans="7:17" ht="15">
      <c r="G74" s="74" t="b">
        <f>IF(G$48=$A36,$C36)</f>
        <v>0</v>
      </c>
      <c r="H74" s="75" t="b">
        <f>IF(H$48=$A36,$C36)</f>
        <v>0</v>
      </c>
      <c r="I74" s="75" t="b">
        <f>IF(I$48=$A36,$C36)</f>
        <v>0</v>
      </c>
      <c r="J74" s="75" t="b">
        <f>IF(J$48=$A36,$C36)</f>
        <v>0</v>
      </c>
      <c r="K74" s="75" t="b">
        <f>IF(K$48=$A36,$C36)</f>
        <v>0</v>
      </c>
      <c r="L74" s="75" t="str">
        <f>IF(L$48=$A36,$C36)</f>
        <v>Platidia</v>
      </c>
      <c r="M74" s="76" t="b">
        <f>IF(M$48=$A36,$C36)</f>
        <v>0</v>
      </c>
      <c r="N74" s="77"/>
      <c r="Q74" s="77"/>
    </row>
    <row r="75" spans="7:17" ht="15">
      <c r="G75" s="74" t="b">
        <f>IF(G$48=$A37,$C37)</f>
        <v>0</v>
      </c>
      <c r="H75" s="75" t="b">
        <f>IF(H$48=$A37,$C37)</f>
        <v>0</v>
      </c>
      <c r="I75" s="75" t="b">
        <f>IF(I$48=$A37,$C37)</f>
        <v>0</v>
      </c>
      <c r="J75" s="75" t="b">
        <f>IF(J$48=$A37,$C37)</f>
        <v>0</v>
      </c>
      <c r="K75" s="75" t="b">
        <f>IF(K$48=$A37,$C37)</f>
        <v>0</v>
      </c>
      <c r="L75" s="75" t="b">
        <f>IF(L$48=$A37,$C37)</f>
        <v>0</v>
      </c>
      <c r="M75" s="76" t="str">
        <f>IF(M$48=$A37,$C37)</f>
        <v>Platidia anomioides</v>
      </c>
      <c r="N75" s="77"/>
      <c r="Q75" s="77"/>
    </row>
    <row r="76" spans="7:17" ht="15">
      <c r="G76" s="74" t="b">
        <f>IF(G$48=$A38,$C38)</f>
        <v>0</v>
      </c>
      <c r="H76" s="75" t="b">
        <f>IF(H$48=$A38,$C38)</f>
        <v>0</v>
      </c>
      <c r="I76" s="75" t="b">
        <f>IF(I$48=$A38,$C38)</f>
        <v>0</v>
      </c>
      <c r="J76" s="75" t="b">
        <f>IF(J$48=$A38,$C38)</f>
        <v>0</v>
      </c>
      <c r="K76" s="75" t="b">
        <f>IF(K$48=$A38,$C38)</f>
        <v>0</v>
      </c>
      <c r="L76" s="75" t="b">
        <f>IF(L$48=$A38,$C38)</f>
        <v>0</v>
      </c>
      <c r="M76" s="76" t="str">
        <f>IF(M$48=$A38,$C38)</f>
        <v>Platidia davidsoni</v>
      </c>
      <c r="N76" s="77"/>
      <c r="Q76" s="77"/>
    </row>
    <row r="77" spans="7:17" ht="15">
      <c r="G77" s="74" t="b">
        <f>IF(G$48=$A39,$C39)</f>
        <v>0</v>
      </c>
      <c r="H77" s="75" t="b">
        <f>IF(H$48=$A39,$C39)</f>
        <v>0</v>
      </c>
      <c r="I77" s="75" t="b">
        <f>IF(I$48=$A39,$C39)</f>
        <v>0</v>
      </c>
      <c r="J77" s="75" t="b">
        <f>IF(J$48=$A39,$C39)</f>
        <v>0</v>
      </c>
      <c r="K77" s="75" t="str">
        <f>IF(K$48=$A39,$C39)</f>
        <v>Terebratulidae</v>
      </c>
      <c r="L77" s="75" t="b">
        <f>IF(L$48=$A39,$C39)</f>
        <v>0</v>
      </c>
      <c r="M77" s="76" t="b">
        <f>IF(M$48=$A39,$C39)</f>
        <v>0</v>
      </c>
      <c r="N77" s="77"/>
      <c r="Q77" s="77"/>
    </row>
    <row r="78" spans="7:17" ht="15">
      <c r="G78" s="74" t="b">
        <f>IF(G$48=$A40,$C40)</f>
        <v>0</v>
      </c>
      <c r="H78" s="75" t="b">
        <f>IF(H$48=$A40,$C40)</f>
        <v>0</v>
      </c>
      <c r="I78" s="75" t="b">
        <f>IF(I$48=$A40,$C40)</f>
        <v>0</v>
      </c>
      <c r="J78" s="75" t="b">
        <f>IF(J$48=$A40,$C40)</f>
        <v>0</v>
      </c>
      <c r="K78" s="75" t="b">
        <f>IF(K$48=$A40,$C40)</f>
        <v>0</v>
      </c>
      <c r="L78" s="75" t="str">
        <f>IF(L$48=$A40,$C40)</f>
        <v>Gryphus</v>
      </c>
      <c r="M78" s="76" t="b">
        <f>IF(M$48=$A40,$C40)</f>
        <v>0</v>
      </c>
      <c r="N78" s="77"/>
      <c r="Q78" s="77"/>
    </row>
    <row r="79" spans="7:17" ht="15">
      <c r="G79" s="74" t="b">
        <f>IF(G$48=$A41,$C41)</f>
        <v>0</v>
      </c>
      <c r="H79" s="75" t="b">
        <f>IF(H$48=$A41,$C41)</f>
        <v>0</v>
      </c>
      <c r="I79" s="75" t="b">
        <f>IF(I$48=$A41,$C41)</f>
        <v>0</v>
      </c>
      <c r="J79" s="75" t="b">
        <f>IF(J$48=$A41,$C41)</f>
        <v>0</v>
      </c>
      <c r="K79" s="75" t="b">
        <f>IF(K$48=$A41,$C41)</f>
        <v>0</v>
      </c>
      <c r="L79" s="75" t="b">
        <f>IF(L$48=$A41,$C41)</f>
        <v>0</v>
      </c>
      <c r="M79" s="76" t="str">
        <f>IF(M$48=$A41,$C41)</f>
        <v>Gryphus vitreus</v>
      </c>
      <c r="N79" s="77"/>
      <c r="Q79" s="77"/>
    </row>
    <row r="80" spans="7:17" ht="15">
      <c r="G80" s="74" t="b">
        <f>IF(G$48=$A42,$C42)</f>
        <v>0</v>
      </c>
      <c r="H80" s="75" t="b">
        <f>IF(H$48=$A42,$C42)</f>
        <v>0</v>
      </c>
      <c r="I80" s="75" t="b">
        <f>IF(I$48=$A42,$C42)</f>
        <v>0</v>
      </c>
      <c r="J80" s="75" t="b">
        <f>IF(J$48=$A42,$C42)</f>
        <v>0</v>
      </c>
      <c r="K80" s="75" t="str">
        <f>IF(K$48=$A42,$C42)</f>
        <v>Incertae familiae</v>
      </c>
      <c r="L80" s="75" t="b">
        <f>IF(L$48=$A42,$C42)</f>
        <v>0</v>
      </c>
      <c r="M80" s="76" t="b">
        <f>IF(M$48=$A42,$C42)</f>
        <v>0</v>
      </c>
      <c r="N80" s="77"/>
      <c r="Q80" s="77"/>
    </row>
    <row r="81" spans="7:13" ht="15">
      <c r="G81" s="74" t="b">
        <f>IF(G$48=$A43,$C43)</f>
        <v>0</v>
      </c>
      <c r="H81" s="75" t="b">
        <f>IF(H$48=$A43,$C43)</f>
        <v>0</v>
      </c>
      <c r="I81" s="75" t="b">
        <f>IF(I$48=$A43,$C43)</f>
        <v>0</v>
      </c>
      <c r="J81" s="75" t="b">
        <f>IF(J$48=$A43,$C43)</f>
        <v>0</v>
      </c>
      <c r="K81" s="75" t="b">
        <f>IF(K$48=$A43,$C43)</f>
        <v>0</v>
      </c>
      <c r="L81" s="75" t="str">
        <f>IF(L$48=$A43,$C43)</f>
        <v>Gwynia</v>
      </c>
      <c r="M81" s="76" t="b">
        <f>IF(M$48=$A43,$C43)</f>
        <v>0</v>
      </c>
    </row>
    <row r="82" spans="7:13" ht="15">
      <c r="G82" s="78" t="b">
        <f>IF(G$48=$A44,$C44)</f>
        <v>0</v>
      </c>
      <c r="H82" s="79" t="b">
        <f>IF(H$48=$A44,$C44)</f>
        <v>0</v>
      </c>
      <c r="I82" s="79" t="b">
        <f>IF(I$48=$A44,$C44)</f>
        <v>0</v>
      </c>
      <c r="J82" s="79" t="b">
        <f>IF(J$48=$A44,$C44)</f>
        <v>0</v>
      </c>
      <c r="K82" s="79" t="b">
        <f>IF(K$48=$A44,$C44)</f>
        <v>0</v>
      </c>
      <c r="L82" s="79" t="b">
        <f>IF(L$48=$A44,$C44)</f>
        <v>0</v>
      </c>
      <c r="M82" s="80" t="str">
        <f>IF(M$48=$A44,$C44)</f>
        <v>Gwynia capsula</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Йордан Бисерков</dc:creator>
  <cp:keywords/>
  <dc:description/>
  <cp:lastModifiedBy>NBailly</cp:lastModifiedBy>
  <dcterms:created xsi:type="dcterms:W3CDTF">2014-05-15T10:31:59Z</dcterms:created>
  <dcterms:modified xsi:type="dcterms:W3CDTF">2016-08-03T03:50:10Z</dcterms:modified>
  <cp:category/>
  <cp:version/>
  <cp:contentType/>
  <cp:contentStatus/>
</cp:coreProperties>
</file>