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RIL 2014 HERB BIG DATA\MARY BARWORTH VISITOR DATA\"/>
    </mc:Choice>
  </mc:AlternateContent>
  <bookViews>
    <workbookView xWindow="96" yWindow="-216" windowWidth="17340" windowHeight="8340"/>
  </bookViews>
  <sheets>
    <sheet name="HBMASTER" sheetId="1" r:id="rId1"/>
    <sheet name="HBspecimens" sheetId="3" r:id="rId2"/>
    <sheet name="HBInstitutions" sheetId="4" r:id="rId3"/>
    <sheet name="Growth95" sheetId="5" r:id="rId4"/>
    <sheet name="Increase95" sheetId="6" r:id="rId5"/>
    <sheet name="Visit95" sheetId="7" r:id="rId6"/>
    <sheet name="database95" sheetId="8" r:id="rId7"/>
    <sheet name="Service95" sheetId="9" r:id="rId8"/>
    <sheet name="Source95" sheetId="10" r:id="rId9"/>
    <sheet name="Servicerecip" sheetId="11" r:id="rId10"/>
    <sheet name="Visitorigin" sheetId="12" r:id="rId11"/>
    <sheet name="hbspec.graph" sheetId="13" r:id="rId12"/>
    <sheet name="1995-2005" sheetId="15" r:id="rId13"/>
  </sheets>
  <definedNames>
    <definedName name="_Regression_Int" localSheetId="12" hidden="1">1</definedName>
    <definedName name="_Regression_Int" localSheetId="2" hidden="1">1</definedName>
    <definedName name="_Regression_Int" localSheetId="0" hidden="1">1</definedName>
    <definedName name="_Regression_Int" localSheetId="11" hidden="1">1</definedName>
    <definedName name="_Regression_Int" localSheetId="1" hidden="1">1</definedName>
    <definedName name="_xlnm.Print_Area" localSheetId="12">'1995-2005'!$G$2:$K$109</definedName>
    <definedName name="_xlnm.Print_Area" localSheetId="2">HBInstitutions!#REF!</definedName>
    <definedName name="_xlnm.Print_Area" localSheetId="0">HBMASTER!$CD$2:$CM$115</definedName>
    <definedName name="_xlnm.Print_Area" localSheetId="11">hbspec.graph!$F$1:$N$79</definedName>
    <definedName name="_xlnm.Print_Area" localSheetId="1">HBspecimens!#REF!</definedName>
    <definedName name="Print_Area_MI" localSheetId="12">'1995-2005'!#REF!</definedName>
    <definedName name="Print_Area_MI" localSheetId="2">HBInstitutions!#REF!</definedName>
    <definedName name="Print_Area_MI" localSheetId="0">HBMASTER!#REF!</definedName>
    <definedName name="Print_Area_MI" localSheetId="11">hbspec.graph!#REF!</definedName>
    <definedName name="Print_Area_MI" localSheetId="1">HBspecimens!#REF!</definedName>
    <definedName name="_xlnm.Print_Titles" localSheetId="12">'1995-2005'!#REF!,'1995-2005'!$1:$1</definedName>
    <definedName name="_xlnm.Print_Titles" localSheetId="0">HBMASTER!$1:$2</definedName>
  </definedNames>
  <calcPr calcId="152511"/>
</workbook>
</file>

<file path=xl/calcChain.xml><?xml version="1.0" encoding="utf-8"?>
<calcChain xmlns="http://schemas.openxmlformats.org/spreadsheetml/2006/main">
  <c r="DH55" i="1" l="1"/>
  <c r="DE9" i="1" l="1"/>
  <c r="DF53" i="1" l="1"/>
  <c r="DE53" i="1"/>
  <c r="DF44" i="1"/>
  <c r="DE44" i="1"/>
  <c r="DF38" i="1"/>
  <c r="DE38" i="1"/>
  <c r="DF30" i="1"/>
  <c r="DE30" i="1"/>
  <c r="DJ55" i="1" l="1"/>
  <c r="DJ31" i="1"/>
  <c r="DJ30" i="1"/>
  <c r="DC92" i="1"/>
  <c r="DD92" i="1" s="1"/>
  <c r="DD91" i="1"/>
  <c r="DD90" i="1"/>
  <c r="DD89" i="1"/>
  <c r="DC9" i="1"/>
  <c r="DB55" i="1"/>
  <c r="DA55" i="1"/>
  <c r="DA9" i="1"/>
  <c r="DB90" i="1"/>
  <c r="DB89" i="1"/>
  <c r="CY89" i="1"/>
  <c r="DA88" i="1" s="1"/>
  <c r="CZ90" i="1"/>
  <c r="CW88" i="1"/>
  <c r="CX89" i="1"/>
  <c r="CW9" i="1"/>
  <c r="CV89" i="1"/>
  <c r="CU9" i="1"/>
  <c r="BC9" i="1"/>
  <c r="BD9" i="1"/>
  <c r="BE9" i="1"/>
  <c r="BF9" i="1"/>
  <c r="BG9" i="1"/>
  <c r="BI9" i="1"/>
  <c r="BK9" i="1"/>
  <c r="BM9" i="1"/>
  <c r="BO9" i="1"/>
  <c r="BO66" i="1"/>
  <c r="K85" i="15"/>
  <c r="J85" i="15"/>
  <c r="I85" i="15"/>
  <c r="H85" i="15"/>
  <c r="G85" i="15"/>
  <c r="F85" i="15"/>
  <c r="E85" i="15"/>
  <c r="D85" i="15"/>
  <c r="C85" i="15"/>
  <c r="B85" i="15"/>
  <c r="CI66" i="1"/>
  <c r="CG66" i="1"/>
  <c r="CE66" i="1"/>
  <c r="CC66" i="1"/>
  <c r="CA66" i="1"/>
  <c r="BY66" i="1"/>
  <c r="BW66" i="1"/>
  <c r="BU66" i="1"/>
  <c r="L56" i="15"/>
  <c r="J56" i="15"/>
  <c r="I56" i="15"/>
  <c r="H56" i="15"/>
  <c r="G56" i="15"/>
  <c r="F56" i="15"/>
  <c r="D56" i="15"/>
  <c r="L54" i="15"/>
  <c r="J54" i="15"/>
  <c r="I54" i="15"/>
  <c r="H54" i="15"/>
  <c r="G54" i="15"/>
  <c r="F54" i="15"/>
  <c r="D54" i="15"/>
  <c r="L45" i="15"/>
  <c r="J45" i="15"/>
  <c r="I45" i="15"/>
  <c r="H45" i="15"/>
  <c r="G45" i="15"/>
  <c r="F45" i="15"/>
  <c r="D45" i="15"/>
  <c r="M39" i="15"/>
  <c r="L39" i="15"/>
  <c r="I39" i="15"/>
  <c r="H39" i="15"/>
  <c r="G39" i="15"/>
  <c r="F39" i="15"/>
  <c r="D39" i="15"/>
  <c r="L31" i="15"/>
  <c r="K30" i="15"/>
  <c r="K55" i="15" s="1"/>
  <c r="K56" i="15" s="1"/>
  <c r="K53" i="15"/>
  <c r="K54" i="15" s="1"/>
  <c r="K44" i="15"/>
  <c r="K45" i="15" s="1"/>
  <c r="K38" i="15"/>
  <c r="K39" i="15" s="1"/>
  <c r="CL38" i="1"/>
  <c r="CL30" i="1"/>
  <c r="J38" i="15"/>
  <c r="J39" i="15" s="1"/>
  <c r="I30" i="15"/>
  <c r="I31" i="15" s="1"/>
  <c r="H30" i="15"/>
  <c r="H31" i="15" s="1"/>
  <c r="G30" i="15"/>
  <c r="G31" i="15" s="1"/>
  <c r="F30" i="15"/>
  <c r="F31" i="15" s="1"/>
  <c r="E30" i="15"/>
  <c r="E31" i="15" s="1"/>
  <c r="D30" i="15"/>
  <c r="D31" i="15" s="1"/>
  <c r="C30" i="15"/>
  <c r="C31" i="15" s="1"/>
  <c r="B30" i="15"/>
  <c r="B31" i="15" s="1"/>
  <c r="J30" i="15"/>
  <c r="J31" i="15" s="1"/>
  <c r="K89" i="15"/>
  <c r="K9" i="15"/>
  <c r="E9" i="15"/>
  <c r="D9" i="15"/>
  <c r="C9" i="15"/>
  <c r="F9" i="15"/>
  <c r="I9" i="15"/>
  <c r="J9" i="15"/>
  <c r="L9" i="15"/>
  <c r="P9" i="15"/>
  <c r="U9" i="15"/>
  <c r="B38" i="15"/>
  <c r="B39" i="15" s="1"/>
  <c r="C38" i="15"/>
  <c r="C39" i="15" s="1"/>
  <c r="E38" i="15"/>
  <c r="E39" i="15" s="1"/>
  <c r="B44" i="15"/>
  <c r="B45" i="15" s="1"/>
  <c r="C44" i="15"/>
  <c r="C45" i="15"/>
  <c r="E44" i="15"/>
  <c r="E45" i="15" s="1"/>
  <c r="Q44" i="15"/>
  <c r="B53" i="15"/>
  <c r="B54" i="15"/>
  <c r="C53" i="15"/>
  <c r="C54" i="15" s="1"/>
  <c r="E53" i="15"/>
  <c r="E55" i="15"/>
  <c r="E56" i="15" s="1"/>
  <c r="Q53" i="15"/>
  <c r="S55" i="15"/>
  <c r="Q72" i="15"/>
  <c r="Q83" i="15"/>
  <c r="Q85" i="15"/>
  <c r="C89" i="15"/>
  <c r="J89" i="15"/>
  <c r="E90" i="15"/>
  <c r="T90" i="15"/>
  <c r="B105" i="15"/>
  <c r="CO89" i="1"/>
  <c r="CN9" i="1"/>
  <c r="CB9" i="1"/>
  <c r="CL88" i="1"/>
  <c r="CM89" i="1"/>
  <c r="CL9" i="1"/>
  <c r="BS99" i="4"/>
  <c r="BS87" i="4"/>
  <c r="BS65" i="4"/>
  <c r="BS70" i="4"/>
  <c r="BS80" i="4"/>
  <c r="BS30" i="4"/>
  <c r="BS54" i="4" s="1"/>
  <c r="BS38" i="4"/>
  <c r="BS44" i="4"/>
  <c r="BS52" i="4"/>
  <c r="BT30" i="4"/>
  <c r="BS10" i="4"/>
  <c r="BR30" i="4"/>
  <c r="BR38" i="4"/>
  <c r="BR54" i="4" s="1"/>
  <c r="BR44" i="4"/>
  <c r="BR52" i="4"/>
  <c r="BQ86" i="4"/>
  <c r="BQ65" i="4"/>
  <c r="BQ82" i="4" s="1"/>
  <c r="BQ70" i="4"/>
  <c r="BQ80" i="4"/>
  <c r="BQ30" i="4"/>
  <c r="BQ38" i="4"/>
  <c r="BQ44" i="4"/>
  <c r="BQ52" i="4"/>
  <c r="BQ10" i="4"/>
  <c r="BP30" i="4"/>
  <c r="BP38" i="4"/>
  <c r="BP44" i="4"/>
  <c r="BP52" i="4"/>
  <c r="BO86" i="4"/>
  <c r="BO65" i="4"/>
  <c r="BO70" i="4"/>
  <c r="BO80" i="4"/>
  <c r="BO30" i="4"/>
  <c r="BO54" i="4" s="1"/>
  <c r="BO38" i="4"/>
  <c r="BO44" i="4"/>
  <c r="BO52" i="4"/>
  <c r="BO10" i="4"/>
  <c r="BN30" i="4"/>
  <c r="BN38" i="4"/>
  <c r="BN44" i="4"/>
  <c r="BN52" i="4"/>
  <c r="BM86" i="4"/>
  <c r="BM65" i="4"/>
  <c r="BM70" i="4"/>
  <c r="BM80" i="4"/>
  <c r="BM30" i="4"/>
  <c r="BM38" i="4"/>
  <c r="BM44" i="4"/>
  <c r="BM52" i="4"/>
  <c r="BM10" i="4"/>
  <c r="BL38" i="4"/>
  <c r="BL52" i="4"/>
  <c r="BL54" i="4" s="1"/>
  <c r="BK80" i="4"/>
  <c r="BK82" i="4" s="1"/>
  <c r="BK38" i="4"/>
  <c r="BK52" i="4"/>
  <c r="BK54" i="4" s="1"/>
  <c r="BK10" i="4"/>
  <c r="BJ44" i="4"/>
  <c r="BJ54" i="4"/>
  <c r="BI70" i="4"/>
  <c r="BI82" i="4" s="1"/>
  <c r="BI80" i="4"/>
  <c r="BI44" i="4"/>
  <c r="BI10" i="4"/>
  <c r="BG70" i="4"/>
  <c r="BG80" i="4"/>
  <c r="BG52" i="4"/>
  <c r="BG44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CK89" i="1"/>
  <c r="CI89" i="1"/>
  <c r="CG89" i="1"/>
  <c r="CE89" i="1"/>
  <c r="CC89" i="1"/>
  <c r="CJ88" i="1"/>
  <c r="CJ9" i="1"/>
  <c r="CH9" i="1"/>
  <c r="BY89" i="1"/>
  <c r="BZ89" i="1"/>
  <c r="CA89" i="1" s="1"/>
  <c r="CA82" i="1"/>
  <c r="CA71" i="1"/>
  <c r="BS66" i="1"/>
  <c r="CA30" i="1"/>
  <c r="CA38" i="1"/>
  <c r="CA44" i="1"/>
  <c r="CA53" i="1"/>
  <c r="BZ30" i="1"/>
  <c r="BZ38" i="1"/>
  <c r="BZ44" i="1"/>
  <c r="BZ53" i="1"/>
  <c r="BZ9" i="1"/>
  <c r="BV30" i="1"/>
  <c r="BX9" i="1"/>
  <c r="BW82" i="1"/>
  <c r="BW71" i="1"/>
  <c r="BV53" i="1"/>
  <c r="BV44" i="1"/>
  <c r="BV38" i="1"/>
  <c r="BT89" i="1"/>
  <c r="BV88" i="1" s="1"/>
  <c r="BV9" i="1"/>
  <c r="BU30" i="1"/>
  <c r="BU55" i="1" s="1"/>
  <c r="BT109" i="1"/>
  <c r="BU71" i="1"/>
  <c r="BU82" i="1"/>
  <c r="BT30" i="1"/>
  <c r="BT38" i="1"/>
  <c r="BT44" i="1"/>
  <c r="BT53" i="1"/>
  <c r="BT9" i="1"/>
  <c r="BS30" i="1"/>
  <c r="BS38" i="1"/>
  <c r="BS44" i="1"/>
  <c r="BS53" i="1"/>
  <c r="BR88" i="1"/>
  <c r="BS71" i="1"/>
  <c r="BS82" i="1"/>
  <c r="BR30" i="1"/>
  <c r="BR38" i="1"/>
  <c r="BR44" i="1"/>
  <c r="BR53" i="1"/>
  <c r="BR9" i="1"/>
  <c r="BP30" i="1"/>
  <c r="BP38" i="1"/>
  <c r="BP44" i="1"/>
  <c r="BP53" i="1"/>
  <c r="BO88" i="1"/>
  <c r="BO71" i="1"/>
  <c r="BO82" i="1"/>
  <c r="BO30" i="1"/>
  <c r="BO38" i="1"/>
  <c r="BO44" i="1"/>
  <c r="BO53" i="1"/>
  <c r="BN30" i="1"/>
  <c r="BN38" i="1"/>
  <c r="BN44" i="1"/>
  <c r="BN53" i="1"/>
  <c r="BM88" i="1"/>
  <c r="BM66" i="1"/>
  <c r="BM71" i="1"/>
  <c r="BM82" i="1"/>
  <c r="BM30" i="1"/>
  <c r="BM38" i="1"/>
  <c r="BM44" i="1"/>
  <c r="BM53" i="1"/>
  <c r="BL38" i="1"/>
  <c r="BL55" i="1" s="1"/>
  <c r="BL53" i="1"/>
  <c r="BK82" i="1"/>
  <c r="BK84" i="1" s="1"/>
  <c r="BK38" i="1"/>
  <c r="BK53" i="1"/>
  <c r="BK55" i="1" s="1"/>
  <c r="BJ44" i="1"/>
  <c r="BJ55" i="1" s="1"/>
  <c r="BI71" i="1"/>
  <c r="BI82" i="1"/>
  <c r="BI44" i="1"/>
  <c r="BG71" i="1"/>
  <c r="BG82" i="1"/>
  <c r="BG53" i="1"/>
  <c r="BG44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I59" i="13"/>
  <c r="J59" i="13"/>
  <c r="K59" i="13"/>
  <c r="L59" i="13"/>
  <c r="BO10" i="3"/>
  <c r="BM88" i="3"/>
  <c r="BN87" i="3" s="1"/>
  <c r="BN65" i="3"/>
  <c r="BN83" i="3"/>
  <c r="BN70" i="3"/>
  <c r="BN81" i="3"/>
  <c r="BN30" i="3"/>
  <c r="BN38" i="3"/>
  <c r="BN54" i="3" s="1"/>
  <c r="BN44" i="3"/>
  <c r="BN52" i="3"/>
  <c r="BN20" i="3"/>
  <c r="BN10" i="3"/>
  <c r="BM65" i="3"/>
  <c r="BM70" i="3"/>
  <c r="BM81" i="3"/>
  <c r="BL65" i="3"/>
  <c r="BL70" i="3"/>
  <c r="BL81" i="3"/>
  <c r="BK65" i="3"/>
  <c r="BK70" i="3"/>
  <c r="BK83" i="3" s="1"/>
  <c r="BK81" i="3"/>
  <c r="BJ65" i="3"/>
  <c r="BJ70" i="3"/>
  <c r="BJ81" i="3"/>
  <c r="BI81" i="3"/>
  <c r="BI83" i="3"/>
  <c r="BH81" i="3"/>
  <c r="BH70" i="3"/>
  <c r="BH83" i="3" s="1"/>
  <c r="BM20" i="3"/>
  <c r="BL20" i="3"/>
  <c r="BK20" i="3"/>
  <c r="BJ20" i="3"/>
  <c r="BI20" i="3"/>
  <c r="BH20" i="3"/>
  <c r="BG20" i="3"/>
  <c r="BM99" i="3"/>
  <c r="BM30" i="3"/>
  <c r="BM38" i="3"/>
  <c r="BM44" i="3"/>
  <c r="BM52" i="3"/>
  <c r="BM10" i="3"/>
  <c r="BL87" i="3"/>
  <c r="BL30" i="3"/>
  <c r="BL38" i="3"/>
  <c r="BL54" i="3" s="1"/>
  <c r="BL44" i="3"/>
  <c r="BL52" i="3"/>
  <c r="BL10" i="3"/>
  <c r="BK87" i="3"/>
  <c r="BK30" i="3"/>
  <c r="BK38" i="3"/>
  <c r="BK44" i="3"/>
  <c r="BK52" i="3"/>
  <c r="BK10" i="3"/>
  <c r="BJ87" i="3"/>
  <c r="BJ30" i="3"/>
  <c r="BJ38" i="3"/>
  <c r="BJ44" i="3"/>
  <c r="BJ52" i="3"/>
  <c r="BJ10" i="3"/>
  <c r="BI38" i="3"/>
  <c r="BI52" i="3"/>
  <c r="BI10" i="3"/>
  <c r="BH44" i="3"/>
  <c r="BH10" i="3"/>
  <c r="BG70" i="3"/>
  <c r="BG81" i="3"/>
  <c r="BG52" i="3"/>
  <c r="BG44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54" i="15"/>
  <c r="CZ89" i="1"/>
  <c r="BJ54" i="3" l="1"/>
  <c r="BK54" i="3"/>
  <c r="BJ83" i="3"/>
  <c r="BQ54" i="4"/>
  <c r="C55" i="15"/>
  <c r="C56" i="15" s="1"/>
  <c r="BM54" i="3"/>
  <c r="BM83" i="3"/>
  <c r="BM82" i="4"/>
  <c r="BN54" i="4"/>
  <c r="BG83" i="3"/>
  <c r="BI54" i="3"/>
  <c r="BL83" i="3"/>
  <c r="BG82" i="4"/>
  <c r="BM54" i="4"/>
  <c r="BO82" i="4"/>
  <c r="BP54" i="4"/>
  <c r="BS82" i="4"/>
  <c r="K31" i="15"/>
  <c r="B55" i="15"/>
  <c r="B56" i="15" s="1"/>
  <c r="BW84" i="1"/>
  <c r="BM84" i="1"/>
  <c r="BO84" i="1"/>
  <c r="BS84" i="1"/>
  <c r="CL55" i="1"/>
  <c r="BS55" i="1"/>
  <c r="BG84" i="1"/>
  <c r="CA84" i="1"/>
  <c r="CA55" i="1"/>
  <c r="BR55" i="1"/>
  <c r="BV55" i="1"/>
  <c r="BI84" i="1"/>
  <c r="BS9" i="1"/>
  <c r="BM55" i="1"/>
  <c r="BN55" i="1"/>
  <c r="BP55" i="1"/>
  <c r="BO55" i="1"/>
  <c r="BT55" i="1"/>
  <c r="BZ55" i="1"/>
  <c r="BU84" i="1"/>
</calcChain>
</file>

<file path=xl/sharedStrings.xml><?xml version="1.0" encoding="utf-8"?>
<sst xmlns="http://schemas.openxmlformats.org/spreadsheetml/2006/main" count="1192" uniqueCount="211">
  <si>
    <t>Specimens</t>
  </si>
  <si>
    <t>Institutions</t>
  </si>
  <si>
    <t>COLLECTION DEVELOPMENT</t>
  </si>
  <si>
    <t xml:space="preserve"> Exchanges Received</t>
  </si>
  <si>
    <t xml:space="preserve"> Gifts Received</t>
  </si>
  <si>
    <t xml:space="preserve"> Staff Collections</t>
  </si>
  <si>
    <t>SPECIMEN TOTAL</t>
  </si>
  <si>
    <t xml:space="preserve"> Specimen Increase</t>
  </si>
  <si>
    <t>OTHER SPECIMEN ACTIVITY</t>
  </si>
  <si>
    <t xml:space="preserve"> Exchange Sent</t>
  </si>
  <si>
    <t xml:space="preserve"> Loans Sent</t>
  </si>
  <si>
    <t xml:space="preserve"> Loans Received</t>
  </si>
  <si>
    <t xml:space="preserve"> Loans Returned to UTC</t>
  </si>
  <si>
    <t xml:space="preserve"> Loans Returned by UTC</t>
  </si>
  <si>
    <t xml:space="preserve"> Local Loans</t>
  </si>
  <si>
    <t xml:space="preserve"> Photographic Slides Loaned</t>
  </si>
  <si>
    <t>SERVICE</t>
  </si>
  <si>
    <t>Utah State University</t>
  </si>
  <si>
    <t xml:space="preserve"> Biology</t>
  </si>
  <si>
    <t xml:space="preserve"> Natural Resources</t>
  </si>
  <si>
    <t xml:space="preserve"> Landscape Architecture</t>
  </si>
  <si>
    <t xml:space="preserve"> Plants, Soils, &amp; Biometeorology</t>
  </si>
  <si>
    <t xml:space="preserve"> Extension</t>
  </si>
  <si>
    <t xml:space="preserve"> Miscellaneous</t>
  </si>
  <si>
    <t>UTC development</t>
  </si>
  <si>
    <t>Total: Utah State University</t>
  </si>
  <si>
    <t>Local</t>
  </si>
  <si>
    <t xml:space="preserve"> Consultants</t>
  </si>
  <si>
    <t xml:space="preserve"> Schools</t>
  </si>
  <si>
    <t xml:space="preserve"> Scouts</t>
  </si>
  <si>
    <t xml:space="preserve"> General Public</t>
  </si>
  <si>
    <t>Total: Local</t>
  </si>
  <si>
    <t>Federal Agencies</t>
  </si>
  <si>
    <t xml:space="preserve"> Miscellaneous [NAS, DOD]</t>
  </si>
  <si>
    <t xml:space="preserve"> USDA [ARS, USFS, SCS]</t>
  </si>
  <si>
    <t xml:space="preserve"> USDI [NPS, BLM, NBS]</t>
  </si>
  <si>
    <t>Total: Federal Agencies</t>
  </si>
  <si>
    <t>Other</t>
  </si>
  <si>
    <t xml:space="preserve"> Commercial Companies</t>
  </si>
  <si>
    <t xml:space="preserve"> Foreign Governments</t>
  </si>
  <si>
    <t xml:space="preserve"> Non-profit Agencies</t>
  </si>
  <si>
    <t xml:space="preserve"> Other Universities</t>
  </si>
  <si>
    <t xml:space="preserve"> State of Utah [UDOT, UNH]</t>
  </si>
  <si>
    <t>Total: Other</t>
  </si>
  <si>
    <t>TOTAL SERVICE</t>
  </si>
  <si>
    <t>VISITORS</t>
  </si>
  <si>
    <t xml:space="preserve"> </t>
  </si>
  <si>
    <t xml:space="preserve"> Fisheries &amp; Wildlife</t>
  </si>
  <si>
    <t>Natural Resources</t>
  </si>
  <si>
    <t xml:space="preserve">  </t>
  </si>
  <si>
    <t xml:space="preserve"> Miscellaneous U.S.U.</t>
  </si>
  <si>
    <t xml:space="preserve"> U.S.D.A.</t>
  </si>
  <si>
    <t xml:space="preserve"> U.S.D.I.</t>
  </si>
  <si>
    <t xml:space="preserve"> Commercial</t>
  </si>
  <si>
    <t xml:space="preserve"> Other Herbaria and Universities</t>
  </si>
  <si>
    <t xml:space="preserve"> Public</t>
  </si>
  <si>
    <t xml:space="preserve"> Boy Scouts </t>
  </si>
  <si>
    <t>State of Utah</t>
  </si>
  <si>
    <t>TOTAL VISITORS</t>
  </si>
  <si>
    <t>DATABASE</t>
  </si>
  <si>
    <t xml:space="preserve"> Specimens Entered</t>
  </si>
  <si>
    <t xml:space="preserve"> Total Entered</t>
  </si>
  <si>
    <t>GROUP USAGE</t>
  </si>
  <si>
    <t>Bot. 420</t>
  </si>
  <si>
    <t>Bio 126 Honors</t>
  </si>
  <si>
    <t>Pl.Sc. 490</t>
  </si>
  <si>
    <t>Boy Scouts</t>
  </si>
  <si>
    <t>For. 320</t>
  </si>
  <si>
    <t>Master gardeners</t>
  </si>
  <si>
    <t>Sky View High School</t>
  </si>
  <si>
    <t>Sky View</t>
  </si>
  <si>
    <t>South Cache High School</t>
  </si>
  <si>
    <t>For. Sci. 320</t>
  </si>
  <si>
    <t>Moss Workshop</t>
  </si>
  <si>
    <t>Pl.Sc. 265</t>
  </si>
  <si>
    <t>Pl.Sc.265</t>
  </si>
  <si>
    <t>Library Cataloguing</t>
  </si>
  <si>
    <t>Hbooks</t>
  </si>
  <si>
    <t>References</t>
  </si>
  <si>
    <t>Total: Other specimen activity</t>
  </si>
  <si>
    <t>Total: Other non-herbaria</t>
  </si>
  <si>
    <t>Sky View HS</t>
  </si>
  <si>
    <t>Moss Wrkshp</t>
  </si>
  <si>
    <t>Bot. 220</t>
  </si>
  <si>
    <t>LIBRARY CATALOGUING</t>
  </si>
  <si>
    <t xml:space="preserve"> Exchange</t>
  </si>
  <si>
    <t xml:space="preserve"> Gifts</t>
  </si>
  <si>
    <t>Other Herbaria</t>
  </si>
  <si>
    <t>Bot 420</t>
  </si>
  <si>
    <t>PS 490</t>
  </si>
  <si>
    <t>NR Symposium</t>
  </si>
  <si>
    <t>Outreach</t>
  </si>
  <si>
    <t>FR 320</t>
  </si>
  <si>
    <t>Mtn Crest H.S.</t>
  </si>
  <si>
    <t>S. Cache H. S.</t>
  </si>
  <si>
    <t>Bot 221</t>
  </si>
  <si>
    <t>PSB 2650</t>
  </si>
  <si>
    <t>AAAS Conference</t>
  </si>
  <si>
    <t>Mountain Crest HS</t>
  </si>
  <si>
    <t>ElderHostel</t>
  </si>
  <si>
    <t>Scout Troop 356</t>
  </si>
  <si>
    <t>Other states</t>
  </si>
  <si>
    <t>VISITATION</t>
  </si>
  <si>
    <t>LIBRARY USAGE</t>
  </si>
  <si>
    <t>Items checked out</t>
  </si>
  <si>
    <t>Visits</t>
  </si>
  <si>
    <t>Inst./Indiv.</t>
  </si>
  <si>
    <t>Native Amer. Youth</t>
  </si>
  <si>
    <t>Requests</t>
  </si>
  <si>
    <t>Time</t>
  </si>
  <si>
    <t>Sky View H S</t>
  </si>
  <si>
    <t>Bot 2410</t>
  </si>
  <si>
    <t>Wolf Den Troop 347</t>
  </si>
  <si>
    <t>USU Range Club</t>
  </si>
  <si>
    <t>Edith Bowen School</t>
  </si>
  <si>
    <t>PLSC 2650</t>
  </si>
  <si>
    <t>School of Natural Learning</t>
  </si>
  <si>
    <t>USU Quinney Library</t>
  </si>
  <si>
    <t>UT DWR--Wetland Plant ID</t>
  </si>
  <si>
    <t>FRWS 3600</t>
  </si>
  <si>
    <t>Boy Scouts of America</t>
  </si>
  <si>
    <t xml:space="preserve">Boy Scout Troop Smithfield </t>
  </si>
  <si>
    <t>EPA REMAP program</t>
  </si>
  <si>
    <t>UNPS</t>
  </si>
  <si>
    <t>USU Alumni Group</t>
  </si>
  <si>
    <t>Boys &amp; Girls Club of Cache Valley</t>
  </si>
  <si>
    <t>Teton Science School</t>
  </si>
  <si>
    <t>Bot 2400</t>
  </si>
  <si>
    <t>Cache Valley Learning Center</t>
  </si>
  <si>
    <t>FR 3200</t>
  </si>
  <si>
    <t>PSB 1050</t>
  </si>
  <si>
    <t>FRWS 2300</t>
  </si>
  <si>
    <t>Brigham City Home School (1st grade)</t>
  </si>
  <si>
    <t>USFWS - Bear River Migratory Bird Refuge</t>
  </si>
  <si>
    <t>FRWS 5860</t>
  </si>
  <si>
    <t>ADVS 5860</t>
  </si>
  <si>
    <t>FRWS 2200</t>
  </si>
  <si>
    <t>BIOL 2300</t>
  </si>
  <si>
    <t>BIOL 2410</t>
  </si>
  <si>
    <t>BIOL 3400</t>
  </si>
  <si>
    <t>Data requests</t>
  </si>
  <si>
    <t>2005 to date</t>
  </si>
  <si>
    <t>Bear River Migratory Bird Refuge</t>
  </si>
  <si>
    <t>UT Botanical Center</t>
  </si>
  <si>
    <t>ELED 4000</t>
  </si>
  <si>
    <t>BIOL 2310</t>
  </si>
  <si>
    <t>RSB 2650</t>
  </si>
  <si>
    <t>FRWS 3850</t>
  </si>
  <si>
    <t>Mtn. Crest H.S. Biology</t>
  </si>
  <si>
    <t>Cache Home School</t>
  </si>
  <si>
    <t>Weber High Agronomy Team</t>
  </si>
  <si>
    <t>Biol 2300</t>
  </si>
  <si>
    <t>Biol 2310</t>
  </si>
  <si>
    <t>Brigham City Home School</t>
  </si>
  <si>
    <t>Inst/Indiv</t>
  </si>
  <si>
    <t>Logan High - South Campus Biology</t>
  </si>
  <si>
    <t>Boy Scouts - Smithfield Troop</t>
  </si>
  <si>
    <t>Cub Scouts - Tremonton Pack</t>
  </si>
  <si>
    <t>WILD 5860</t>
  </si>
  <si>
    <t>Bridgerland Mushroom Society</t>
  </si>
  <si>
    <t>Cache Chapter - UNPS</t>
  </si>
  <si>
    <t>Biol 1800</t>
  </si>
  <si>
    <t>USU Range Plant ID Team</t>
  </si>
  <si>
    <t>USDA - ARS PPL</t>
  </si>
  <si>
    <t>Utah Native Plant Society</t>
  </si>
  <si>
    <t>WILD 4950</t>
  </si>
  <si>
    <t>WILD 3600</t>
  </si>
  <si>
    <t>BIOL 3000</t>
  </si>
  <si>
    <t>Bridgerland Mush. Soc.</t>
  </si>
  <si>
    <t>WILD 2300</t>
  </si>
  <si>
    <t>Boy Scouts - Hyrum Troop</t>
  </si>
  <si>
    <t xml:space="preserve">USDA - ARS FRL  </t>
  </si>
  <si>
    <t>USDA-ARS Bee Lab</t>
  </si>
  <si>
    <t>Dinosaur Nat. Mon.</t>
  </si>
  <si>
    <t>Bear River M. B. R.</t>
  </si>
  <si>
    <t>Weber High FFA Team</t>
  </si>
  <si>
    <t>Springville FFA Team</t>
  </si>
  <si>
    <t>Bear River M.B.R.</t>
  </si>
  <si>
    <t>USDA-ARS PPl</t>
  </si>
  <si>
    <t>USDA-ARS FRL</t>
  </si>
  <si>
    <t>Brigham Home schooling</t>
  </si>
  <si>
    <t>Cache Master Gardners</t>
  </si>
  <si>
    <t>Faculty</t>
  </si>
  <si>
    <t>Students</t>
  </si>
  <si>
    <t>Arches National Park</t>
  </si>
  <si>
    <t>Yellowstone National Park</t>
  </si>
  <si>
    <t>georeferenced</t>
  </si>
  <si>
    <t>BiIOL 2300</t>
  </si>
  <si>
    <t>Paradise Home Schooling</t>
  </si>
  <si>
    <t>USDA-ARS Bee lab</t>
  </si>
  <si>
    <t>USDA-ARS PPL</t>
  </si>
  <si>
    <t>USDA_ARS FRL</t>
  </si>
  <si>
    <t>Cache Master Gardeners</t>
  </si>
  <si>
    <t>USU Library staff</t>
  </si>
  <si>
    <t xml:space="preserve"> Georeferenced</t>
  </si>
  <si>
    <t xml:space="preserve">  Imaged &amp; databased</t>
  </si>
  <si>
    <t xml:space="preserve">  Imaged</t>
  </si>
  <si>
    <t>BIOL 3600</t>
  </si>
  <si>
    <t>USDA- ARS Bee lab</t>
  </si>
  <si>
    <t>USDA-ARS _FRL</t>
  </si>
  <si>
    <t>USU Library Staff</t>
  </si>
  <si>
    <t>ANTH 3310</t>
  </si>
  <si>
    <t>PSB 5550</t>
  </si>
  <si>
    <t>Am West Heritage Center</t>
  </si>
  <si>
    <t>Bear River Bird Refuge</t>
  </si>
  <si>
    <t>CLASSES</t>
  </si>
  <si>
    <t>Other Campus Groups</t>
  </si>
  <si>
    <t>Other Non-campus groups</t>
  </si>
  <si>
    <t>ANTHRO 3120</t>
  </si>
  <si>
    <t>Edith Bowen 5th Grade</t>
  </si>
  <si>
    <t>Paradise Home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</si>
</sst>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.00"/>
    <numFmt numFmtId="165" formatCode="#."/>
    <numFmt numFmtId="166" formatCode="m\o\n\th\ d\,\ yyyy"/>
    <numFmt numFmtId="167" formatCode="0.0000%"/>
  </numFmts>
  <fonts count="18" x14ac:knownFonts="1"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color indexed="8"/>
      <name val="Courier"/>
      <family val="3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43"/>
      <name val="Arial"/>
      <family val="2"/>
    </font>
    <font>
      <sz val="8"/>
      <color indexed="43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3" fontId="0" fillId="0" borderId="1"/>
    <xf numFmtId="166" fontId="1" fillId="0" borderId="0">
      <protection locked="0"/>
    </xf>
    <xf numFmtId="164" fontId="1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1" fillId="0" borderId="2">
      <protection locked="0"/>
    </xf>
  </cellStyleXfs>
  <cellXfs count="326">
    <xf numFmtId="3" fontId="0" fillId="0" borderId="1" xfId="0"/>
    <xf numFmtId="3" fontId="3" fillId="0" borderId="1" xfId="0" applyFont="1" applyFill="1"/>
    <xf numFmtId="1" fontId="5" fillId="0" borderId="1" xfId="0" applyNumberFormat="1" applyFont="1" applyFill="1" applyAlignment="1" applyProtection="1">
      <alignment horizontal="center"/>
    </xf>
    <xf numFmtId="1" fontId="6" fillId="0" borderId="1" xfId="0" applyNumberFormat="1" applyFont="1" applyAlignment="1">
      <alignment horizontal="center"/>
    </xf>
    <xf numFmtId="1" fontId="5" fillId="0" borderId="1" xfId="0" applyNumberFormat="1" applyFont="1" applyFill="1" applyAlignment="1">
      <alignment horizontal="center"/>
    </xf>
    <xf numFmtId="3" fontId="5" fillId="0" borderId="1" xfId="0" applyFont="1" applyFill="1" applyAlignment="1" applyProtection="1"/>
    <xf numFmtId="3" fontId="7" fillId="0" borderId="1" xfId="0" applyFont="1" applyFill="1"/>
    <xf numFmtId="3" fontId="7" fillId="0" borderId="1" xfId="0" applyFont="1" applyFill="1" applyAlignment="1" applyProtection="1"/>
    <xf numFmtId="3" fontId="7" fillId="0" borderId="1" xfId="0" applyFont="1" applyFill="1" applyProtection="1"/>
    <xf numFmtId="3" fontId="4" fillId="0" borderId="1" xfId="0" applyFont="1"/>
    <xf numFmtId="1" fontId="4" fillId="0" borderId="1" xfId="0" applyNumberFormat="1" applyFont="1" applyAlignment="1">
      <alignment horizontal="center"/>
    </xf>
    <xf numFmtId="3" fontId="5" fillId="0" borderId="1" xfId="0" applyFont="1" applyFill="1" applyProtection="1"/>
    <xf numFmtId="3" fontId="5" fillId="0" borderId="1" xfId="0" applyFont="1" applyFill="1"/>
    <xf numFmtId="3" fontId="6" fillId="0" borderId="1" xfId="0" applyFont="1"/>
    <xf numFmtId="3" fontId="4" fillId="0" borderId="1" xfId="0" applyFont="1" applyAlignment="1" applyProtection="1">
      <alignment horizontal="left"/>
    </xf>
    <xf numFmtId="3" fontId="4" fillId="0" borderId="1" xfId="0" applyFont="1" applyProtection="1"/>
    <xf numFmtId="1" fontId="7" fillId="0" borderId="1" xfId="0" applyNumberFormat="1" applyFont="1" applyFill="1"/>
    <xf numFmtId="1" fontId="4" fillId="0" borderId="1" xfId="0" applyNumberFormat="1" applyFont="1"/>
    <xf numFmtId="1" fontId="5" fillId="0" borderId="1" xfId="0" applyNumberFormat="1" applyFont="1" applyFill="1" applyAlignment="1" applyProtection="1">
      <alignment horizontal="right"/>
    </xf>
    <xf numFmtId="1" fontId="5" fillId="0" borderId="1" xfId="0" applyNumberFormat="1" applyFont="1" applyFill="1" applyAlignment="1">
      <alignment horizontal="right"/>
    </xf>
    <xf numFmtId="3" fontId="4" fillId="0" borderId="1" xfId="0" applyFont="1" applyAlignment="1">
      <alignment horizontal="right"/>
    </xf>
    <xf numFmtId="3" fontId="3" fillId="0" borderId="1" xfId="0" applyFont="1" applyFill="1" applyAlignment="1">
      <alignment horizontal="right"/>
    </xf>
    <xf numFmtId="3" fontId="7" fillId="0" borderId="1" xfId="0" applyFont="1" applyFill="1" applyAlignment="1" applyProtection="1">
      <alignment horizontal="right"/>
    </xf>
    <xf numFmtId="3" fontId="7" fillId="0" borderId="1" xfId="0" applyFont="1" applyFill="1" applyAlignment="1">
      <alignment horizontal="right"/>
    </xf>
    <xf numFmtId="3" fontId="0" fillId="0" borderId="1" xfId="0" applyAlignment="1">
      <alignment horizontal="right"/>
    </xf>
    <xf numFmtId="3" fontId="5" fillId="0" borderId="1" xfId="0" applyFont="1" applyFill="1" applyAlignment="1" applyProtection="1">
      <alignment horizontal="right"/>
    </xf>
    <xf numFmtId="3" fontId="4" fillId="0" borderId="1" xfId="0" applyFont="1" applyAlignment="1" applyProtection="1">
      <alignment horizontal="right"/>
    </xf>
    <xf numFmtId="3" fontId="5" fillId="0" borderId="1" xfId="0" applyFont="1" applyFill="1" applyAlignment="1">
      <alignment horizontal="right"/>
    </xf>
    <xf numFmtId="3" fontId="6" fillId="0" borderId="1" xfId="0" applyFont="1" applyAlignment="1">
      <alignment horizontal="right"/>
    </xf>
    <xf numFmtId="3" fontId="8" fillId="0" borderId="1" xfId="0" applyFont="1"/>
    <xf numFmtId="1" fontId="9" fillId="0" borderId="1" xfId="0" applyNumberFormat="1" applyFont="1" applyFill="1" applyAlignment="1" applyProtection="1">
      <alignment horizontal="center"/>
    </xf>
    <xf numFmtId="1" fontId="9" fillId="0" borderId="1" xfId="0" applyNumberFormat="1" applyFont="1" applyFill="1" applyAlignment="1">
      <alignment horizontal="center"/>
    </xf>
    <xf numFmtId="3" fontId="9" fillId="0" borderId="1" xfId="0" applyFont="1" applyFill="1"/>
    <xf numFmtId="1" fontId="10" fillId="0" borderId="1" xfId="0" applyNumberFormat="1" applyFont="1" applyAlignment="1">
      <alignment horizontal="center"/>
    </xf>
    <xf numFmtId="1" fontId="8" fillId="0" borderId="1" xfId="0" applyNumberFormat="1" applyFont="1" applyAlignment="1">
      <alignment horizontal="center"/>
    </xf>
    <xf numFmtId="3" fontId="9" fillId="0" borderId="1" xfId="0" applyFont="1" applyFill="1" applyAlignment="1" applyProtection="1"/>
    <xf numFmtId="3" fontId="11" fillId="0" borderId="1" xfId="0" applyFont="1" applyFill="1"/>
    <xf numFmtId="3" fontId="8" fillId="0" borderId="1" xfId="0" applyFont="1" applyAlignment="1" applyProtection="1">
      <alignment horizontal="left"/>
    </xf>
    <xf numFmtId="3" fontId="8" fillId="0" borderId="1" xfId="0" applyFont="1" applyProtection="1"/>
    <xf numFmtId="3" fontId="11" fillId="0" borderId="1" xfId="0" applyFont="1" applyFill="1" applyProtection="1"/>
    <xf numFmtId="3" fontId="9" fillId="0" borderId="1" xfId="0" applyFont="1" applyFill="1" applyProtection="1"/>
    <xf numFmtId="3" fontId="11" fillId="0" borderId="1" xfId="0" applyFont="1" applyFill="1" applyAlignment="1" applyProtection="1"/>
    <xf numFmtId="3" fontId="10" fillId="0" borderId="1" xfId="0" applyFont="1"/>
    <xf numFmtId="3" fontId="8" fillId="0" borderId="1" xfId="0" applyFont="1" applyAlignment="1">
      <alignment horizontal="left"/>
    </xf>
    <xf numFmtId="3" fontId="11" fillId="0" borderId="1" xfId="0" applyFont="1" applyFill="1" applyAlignment="1">
      <alignment horizontal="right"/>
    </xf>
    <xf numFmtId="3" fontId="0" fillId="2" borderId="1" xfId="0" applyFill="1" applyBorder="1"/>
    <xf numFmtId="9" fontId="10" fillId="3" borderId="1" xfId="0" applyNumberFormat="1" applyFont="1" applyFill="1" applyBorder="1"/>
    <xf numFmtId="1" fontId="9" fillId="3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3" fontId="8" fillId="3" borderId="0" xfId="0" applyFont="1" applyFill="1" applyBorder="1"/>
    <xf numFmtId="3" fontId="10" fillId="3" borderId="0" xfId="0" applyFont="1" applyFill="1" applyBorder="1"/>
    <xf numFmtId="3" fontId="11" fillId="3" borderId="0" xfId="0" applyFont="1" applyFill="1" applyBorder="1"/>
    <xf numFmtId="3" fontId="11" fillId="3" borderId="0" xfId="0" applyFont="1" applyFill="1" applyBorder="1" applyAlignment="1">
      <alignment horizontal="right"/>
    </xf>
    <xf numFmtId="3" fontId="9" fillId="3" borderId="0" xfId="0" applyFont="1" applyFill="1" applyBorder="1"/>
    <xf numFmtId="3" fontId="9" fillId="3" borderId="0" xfId="0" applyFont="1" applyFill="1" applyBorder="1" applyProtection="1"/>
    <xf numFmtId="10" fontId="10" fillId="3" borderId="0" xfId="0" applyNumberFormat="1" applyFont="1" applyFill="1" applyBorder="1"/>
    <xf numFmtId="3" fontId="11" fillId="4" borderId="1" xfId="0" applyFont="1" applyFill="1"/>
    <xf numFmtId="3" fontId="11" fillId="5" borderId="1" xfId="0" applyFont="1" applyFill="1"/>
    <xf numFmtId="3" fontId="0" fillId="6" borderId="1" xfId="0" applyFill="1"/>
    <xf numFmtId="3" fontId="0" fillId="3" borderId="1" xfId="0" applyFill="1"/>
    <xf numFmtId="3" fontId="0" fillId="7" borderId="1" xfId="0" applyFill="1" applyBorder="1"/>
    <xf numFmtId="3" fontId="8" fillId="7" borderId="1" xfId="0" applyFont="1" applyFill="1" applyBorder="1"/>
    <xf numFmtId="3" fontId="13" fillId="8" borderId="1" xfId="0" applyFont="1" applyFill="1" applyBorder="1"/>
    <xf numFmtId="1" fontId="8" fillId="2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" fontId="13" fillId="8" borderId="1" xfId="0" applyNumberFormat="1" applyFont="1" applyFill="1" applyBorder="1" applyAlignment="1">
      <alignment horizontal="center"/>
    </xf>
    <xf numFmtId="3" fontId="8" fillId="2" borderId="1" xfId="0" applyFont="1" applyFill="1" applyBorder="1"/>
    <xf numFmtId="3" fontId="9" fillId="2" borderId="1" xfId="0" applyFont="1" applyFill="1" applyBorder="1"/>
    <xf numFmtId="3" fontId="10" fillId="7" borderId="1" xfId="0" applyFont="1" applyFill="1" applyBorder="1"/>
    <xf numFmtId="3" fontId="12" fillId="8" borderId="1" xfId="0" applyFont="1" applyFill="1" applyBorder="1"/>
    <xf numFmtId="3" fontId="11" fillId="2" borderId="1" xfId="0" applyFont="1" applyFill="1" applyBorder="1"/>
    <xf numFmtId="3" fontId="11" fillId="7" borderId="1" xfId="0" applyFont="1" applyFill="1" applyBorder="1"/>
    <xf numFmtId="3" fontId="11" fillId="2" borderId="1" xfId="0" applyFont="1" applyFill="1" applyBorder="1" applyAlignment="1">
      <alignment horizontal="right"/>
    </xf>
    <xf numFmtId="3" fontId="11" fillId="7" borderId="1" xfId="0" applyFont="1" applyFill="1" applyBorder="1" applyAlignment="1">
      <alignment horizontal="right"/>
    </xf>
    <xf numFmtId="3" fontId="13" fillId="8" borderId="1" xfId="0" applyFont="1" applyFill="1" applyBorder="1" applyAlignment="1">
      <alignment horizontal="right"/>
    </xf>
    <xf numFmtId="3" fontId="9" fillId="2" borderId="1" xfId="0" applyFont="1" applyFill="1" applyBorder="1" applyProtection="1"/>
    <xf numFmtId="3" fontId="9" fillId="7" borderId="1" xfId="0" applyFont="1" applyFill="1" applyBorder="1"/>
    <xf numFmtId="3" fontId="9" fillId="7" borderId="1" xfId="0" applyFont="1" applyFill="1" applyBorder="1" applyProtection="1"/>
    <xf numFmtId="3" fontId="12" fillId="8" borderId="1" xfId="0" applyFont="1" applyFill="1" applyBorder="1" applyProtection="1"/>
    <xf numFmtId="9" fontId="10" fillId="2" borderId="1" xfId="0" applyNumberFormat="1" applyFont="1" applyFill="1" applyBorder="1"/>
    <xf numFmtId="9" fontId="10" fillId="7" borderId="1" xfId="0" applyNumberFormat="1" applyFont="1" applyFill="1" applyBorder="1"/>
    <xf numFmtId="10" fontId="12" fillId="8" borderId="1" xfId="0" applyNumberFormat="1" applyFont="1" applyFill="1" applyBorder="1"/>
    <xf numFmtId="3" fontId="8" fillId="2" borderId="1" xfId="0" applyFont="1" applyFill="1" applyBorder="1" applyAlignment="1">
      <alignment horizontal="left"/>
    </xf>
    <xf numFmtId="3" fontId="8" fillId="2" borderId="1" xfId="0" applyFont="1" applyFill="1" applyBorder="1" applyAlignment="1">
      <alignment horizontal="center"/>
    </xf>
    <xf numFmtId="3" fontId="0" fillId="4" borderId="1" xfId="0" applyFill="1"/>
    <xf numFmtId="3" fontId="8" fillId="4" borderId="1" xfId="0" applyFont="1" applyFill="1" applyBorder="1"/>
    <xf numFmtId="3" fontId="10" fillId="4" borderId="1" xfId="0" applyFont="1" applyFill="1" applyBorder="1"/>
    <xf numFmtId="3" fontId="8" fillId="4" borderId="1" xfId="0" applyFont="1" applyFill="1" applyBorder="1" applyAlignment="1">
      <alignment horizontal="right"/>
    </xf>
    <xf numFmtId="3" fontId="10" fillId="4" borderId="1" xfId="0" applyFont="1" applyFill="1" applyBorder="1" applyProtection="1"/>
    <xf numFmtId="3" fontId="8" fillId="4" borderId="0" xfId="0" applyFont="1" applyFill="1" applyBorder="1" applyAlignment="1"/>
    <xf numFmtId="3" fontId="8" fillId="4" borderId="0" xfId="0" applyFont="1" applyFill="1" applyBorder="1"/>
    <xf numFmtId="3" fontId="14" fillId="4" borderId="1" xfId="0" applyFont="1" applyFill="1"/>
    <xf numFmtId="1" fontId="10" fillId="4" borderId="1" xfId="0" applyNumberFormat="1" applyFont="1" applyFill="1" applyBorder="1"/>
    <xf numFmtId="3" fontId="0" fillId="0" borderId="3" xfId="0" applyBorder="1"/>
    <xf numFmtId="3" fontId="14" fillId="4" borderId="0" xfId="0" applyFont="1" applyFill="1" applyBorder="1"/>
    <xf numFmtId="3" fontId="8" fillId="7" borderId="3" xfId="0" applyFont="1" applyFill="1" applyBorder="1"/>
    <xf numFmtId="3" fontId="13" fillId="8" borderId="0" xfId="0" applyFont="1" applyFill="1" applyBorder="1"/>
    <xf numFmtId="3" fontId="0" fillId="7" borderId="4" xfId="0" applyFill="1" applyBorder="1"/>
    <xf numFmtId="3" fontId="11" fillId="2" borderId="0" xfId="0" applyFont="1" applyFill="1" applyBorder="1"/>
    <xf numFmtId="3" fontId="8" fillId="2" borderId="0" xfId="0" applyFont="1" applyFill="1" applyBorder="1" applyAlignment="1">
      <alignment horizontal="left"/>
    </xf>
    <xf numFmtId="3" fontId="0" fillId="6" borderId="3" xfId="0" applyFill="1" applyBorder="1"/>
    <xf numFmtId="3" fontId="0" fillId="3" borderId="0" xfId="0" applyFill="1" applyBorder="1"/>
    <xf numFmtId="3" fontId="0" fillId="7" borderId="5" xfId="0" applyFill="1" applyBorder="1"/>
    <xf numFmtId="3" fontId="8" fillId="7" borderId="6" xfId="0" applyFont="1" applyFill="1" applyBorder="1"/>
    <xf numFmtId="3" fontId="0" fillId="3" borderId="1" xfId="0" applyFill="1" applyBorder="1"/>
    <xf numFmtId="3" fontId="0" fillId="0" borderId="1" xfId="0" applyBorder="1"/>
    <xf numFmtId="3" fontId="7" fillId="0" borderId="7" xfId="0" applyFont="1" applyFill="1" applyBorder="1" applyAlignment="1">
      <alignment horizontal="right"/>
    </xf>
    <xf numFmtId="1" fontId="13" fillId="8" borderId="0" xfId="0" applyNumberFormat="1" applyFont="1" applyFill="1" applyBorder="1" applyAlignment="1">
      <alignment horizontal="center"/>
    </xf>
    <xf numFmtId="1" fontId="12" fillId="8" borderId="1" xfId="0" applyNumberFormat="1" applyFont="1" applyFill="1" applyBorder="1"/>
    <xf numFmtId="3" fontId="13" fillId="8" borderId="0" xfId="0" applyFont="1" applyFill="1" applyBorder="1" applyAlignment="1"/>
    <xf numFmtId="0" fontId="6" fillId="6" borderId="3" xfId="0" applyNumberFormat="1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3" fontId="0" fillId="0" borderId="4" xfId="0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3" fontId="4" fillId="4" borderId="0" xfId="0" applyFont="1" applyFill="1" applyBorder="1"/>
    <xf numFmtId="3" fontId="4" fillId="4" borderId="3" xfId="0" applyFont="1" applyFill="1" applyBorder="1" applyAlignment="1"/>
    <xf numFmtId="3" fontId="4" fillId="4" borderId="0" xfId="0" applyFont="1" applyFill="1" applyBorder="1" applyAlignment="1"/>
    <xf numFmtId="3" fontId="4" fillId="4" borderId="1" xfId="0" applyFont="1" applyFill="1"/>
    <xf numFmtId="10" fontId="12" fillId="9" borderId="1" xfId="0" applyNumberFormat="1" applyFont="1" applyFill="1" applyBorder="1"/>
    <xf numFmtId="3" fontId="8" fillId="9" borderId="0" xfId="0" applyFont="1" applyFill="1" applyBorder="1" applyAlignment="1"/>
    <xf numFmtId="3" fontId="8" fillId="9" borderId="0" xfId="0" applyFont="1" applyFill="1" applyBorder="1"/>
    <xf numFmtId="3" fontId="14" fillId="9" borderId="0" xfId="0" applyFont="1" applyFill="1" applyBorder="1"/>
    <xf numFmtId="3" fontId="14" fillId="9" borderId="1" xfId="0" applyFont="1" applyFill="1"/>
    <xf numFmtId="1" fontId="13" fillId="9" borderId="0" xfId="0" applyNumberFormat="1" applyFont="1" applyFill="1" applyBorder="1" applyAlignment="1">
      <alignment horizontal="center"/>
    </xf>
    <xf numFmtId="3" fontId="8" fillId="9" borderId="1" xfId="0" applyFont="1" applyFill="1" applyBorder="1"/>
    <xf numFmtId="3" fontId="10" fillId="9" borderId="1" xfId="0" applyFont="1" applyFill="1" applyBorder="1"/>
    <xf numFmtId="3" fontId="13" fillId="9" borderId="1" xfId="0" applyFont="1" applyFill="1" applyBorder="1"/>
    <xf numFmtId="3" fontId="8" fillId="9" borderId="1" xfId="0" applyFont="1" applyFill="1" applyBorder="1" applyAlignment="1">
      <alignment horizontal="right"/>
    </xf>
    <xf numFmtId="3" fontId="10" fillId="9" borderId="1" xfId="0" applyFont="1" applyFill="1" applyBorder="1" applyProtection="1"/>
    <xf numFmtId="1" fontId="12" fillId="9" borderId="1" xfId="0" applyNumberFormat="1" applyFont="1" applyFill="1" applyBorder="1"/>
    <xf numFmtId="3" fontId="14" fillId="2" borderId="1" xfId="0" applyFont="1" applyFill="1"/>
    <xf numFmtId="1" fontId="10" fillId="2" borderId="0" xfId="0" applyNumberFormat="1" applyFont="1" applyFill="1" applyBorder="1" applyAlignment="1">
      <alignment horizontal="center"/>
    </xf>
    <xf numFmtId="3" fontId="10" fillId="2" borderId="1" xfId="0" applyFont="1" applyFill="1" applyBorder="1"/>
    <xf numFmtId="3" fontId="8" fillId="2" borderId="1" xfId="0" applyFont="1" applyFill="1" applyBorder="1" applyAlignment="1">
      <alignment horizontal="right"/>
    </xf>
    <xf numFmtId="3" fontId="10" fillId="2" borderId="1" xfId="0" applyFont="1" applyFill="1" applyBorder="1" applyProtection="1"/>
    <xf numFmtId="10" fontId="12" fillId="2" borderId="1" xfId="0" applyNumberFormat="1" applyFont="1" applyFill="1" applyBorder="1"/>
    <xf numFmtId="3" fontId="8" fillId="2" borderId="0" xfId="0" applyFont="1" applyFill="1" applyBorder="1" applyAlignment="1"/>
    <xf numFmtId="3" fontId="8" fillId="2" borderId="0" xfId="0" applyFont="1" applyFill="1" applyBorder="1"/>
    <xf numFmtId="3" fontId="14" fillId="2" borderId="0" xfId="0" applyFont="1" applyFill="1" applyBorder="1"/>
    <xf numFmtId="3" fontId="6" fillId="6" borderId="1" xfId="0" applyFont="1" applyFill="1"/>
    <xf numFmtId="3" fontId="6" fillId="3" borderId="1" xfId="0" applyFont="1" applyFill="1"/>
    <xf numFmtId="3" fontId="0" fillId="0" borderId="1" xfId="0" applyFill="1"/>
    <xf numFmtId="3" fontId="8" fillId="0" borderId="0" xfId="0" applyFont="1" applyFill="1" applyBorder="1"/>
    <xf numFmtId="1" fontId="8" fillId="0" borderId="0" xfId="0" applyNumberFormat="1" applyFont="1" applyFill="1" applyBorder="1" applyAlignment="1">
      <alignment horizontal="center"/>
    </xf>
    <xf numFmtId="1" fontId="8" fillId="10" borderId="0" xfId="0" applyNumberFormat="1" applyFont="1" applyFill="1" applyBorder="1" applyAlignment="1">
      <alignment horizontal="center"/>
    </xf>
    <xf numFmtId="3" fontId="8" fillId="10" borderId="1" xfId="0" applyFont="1" applyFill="1" applyBorder="1"/>
    <xf numFmtId="3" fontId="10" fillId="10" borderId="1" xfId="0" applyFont="1" applyFill="1" applyBorder="1"/>
    <xf numFmtId="3" fontId="8" fillId="10" borderId="1" xfId="0" applyFont="1" applyFill="1" applyBorder="1" applyAlignment="1">
      <alignment horizontal="right"/>
    </xf>
    <xf numFmtId="3" fontId="0" fillId="10" borderId="1" xfId="0" applyFill="1"/>
    <xf numFmtId="1" fontId="10" fillId="10" borderId="1" xfId="0" applyNumberFormat="1" applyFont="1" applyFill="1" applyBorder="1"/>
    <xf numFmtId="10" fontId="10" fillId="10" borderId="1" xfId="0" applyNumberFormat="1" applyFont="1" applyFill="1" applyBorder="1"/>
    <xf numFmtId="3" fontId="8" fillId="10" borderId="0" xfId="0" applyFont="1" applyFill="1" applyBorder="1" applyAlignment="1"/>
    <xf numFmtId="3" fontId="8" fillId="10" borderId="0" xfId="0" applyFont="1" applyFill="1" applyBorder="1"/>
    <xf numFmtId="3" fontId="14" fillId="10" borderId="0" xfId="0" applyFont="1" applyFill="1" applyBorder="1"/>
    <xf numFmtId="1" fontId="10" fillId="10" borderId="0" xfId="0" applyNumberFormat="1" applyFont="1" applyFill="1" applyBorder="1" applyAlignment="1">
      <alignment horizontal="center"/>
    </xf>
    <xf numFmtId="3" fontId="14" fillId="10" borderId="1" xfId="0" applyFont="1" applyFill="1"/>
    <xf numFmtId="1" fontId="9" fillId="0" borderId="0" xfId="0" applyNumberFormat="1" applyFont="1" applyFill="1" applyBorder="1" applyAlignment="1">
      <alignment horizontal="center"/>
    </xf>
    <xf numFmtId="3" fontId="8" fillId="0" borderId="1" xfId="0" applyFont="1" applyFill="1" applyAlignment="1" applyProtection="1">
      <alignment horizontal="left"/>
    </xf>
    <xf numFmtId="3" fontId="8" fillId="0" borderId="1" xfId="0" applyFont="1" applyFill="1"/>
    <xf numFmtId="3" fontId="10" fillId="0" borderId="1" xfId="0" applyFont="1" applyFill="1"/>
    <xf numFmtId="1" fontId="8" fillId="11" borderId="0" xfId="0" applyNumberFormat="1" applyFont="1" applyFill="1" applyBorder="1" applyAlignment="1">
      <alignment horizontal="center"/>
    </xf>
    <xf numFmtId="3" fontId="0" fillId="11" borderId="1" xfId="0" applyFill="1"/>
    <xf numFmtId="3" fontId="6" fillId="11" borderId="1" xfId="0" applyFont="1" applyFill="1"/>
    <xf numFmtId="3" fontId="10" fillId="10" borderId="1" xfId="0" applyFont="1" applyFill="1" applyBorder="1" applyProtection="1"/>
    <xf numFmtId="1" fontId="8" fillId="12" borderId="0" xfId="0" applyNumberFormat="1" applyFont="1" applyFill="1" applyBorder="1" applyAlignment="1">
      <alignment horizontal="center"/>
    </xf>
    <xf numFmtId="3" fontId="8" fillId="12" borderId="1" xfId="0" applyFont="1" applyFill="1" applyBorder="1"/>
    <xf numFmtId="3" fontId="10" fillId="12" borderId="1" xfId="0" applyFont="1" applyFill="1" applyBorder="1"/>
    <xf numFmtId="3" fontId="8" fillId="12" borderId="1" xfId="0" applyFont="1" applyFill="1" applyBorder="1" applyAlignment="1">
      <alignment horizontal="right"/>
    </xf>
    <xf numFmtId="3" fontId="10" fillId="12" borderId="1" xfId="0" applyFont="1" applyFill="1" applyBorder="1" applyProtection="1"/>
    <xf numFmtId="3" fontId="6" fillId="12" borderId="1" xfId="0" applyFont="1" applyFill="1"/>
    <xf numFmtId="3" fontId="0" fillId="12" borderId="1" xfId="0" applyFill="1"/>
    <xf numFmtId="1" fontId="8" fillId="12" borderId="1" xfId="0" applyNumberFormat="1" applyFont="1" applyFill="1" applyBorder="1"/>
    <xf numFmtId="1" fontId="10" fillId="12" borderId="1" xfId="0" applyNumberFormat="1" applyFont="1" applyFill="1" applyBorder="1"/>
    <xf numFmtId="10" fontId="8" fillId="12" borderId="1" xfId="0" applyNumberFormat="1" applyFont="1" applyFill="1" applyBorder="1"/>
    <xf numFmtId="2" fontId="8" fillId="12" borderId="1" xfId="0" applyNumberFormat="1" applyFont="1" applyFill="1" applyBorder="1"/>
    <xf numFmtId="167" fontId="10" fillId="12" borderId="1" xfId="0" applyNumberFormat="1" applyFont="1" applyFill="1" applyBorder="1"/>
    <xf numFmtId="3" fontId="0" fillId="12" borderId="1" xfId="0" applyFont="1" applyFill="1"/>
    <xf numFmtId="10" fontId="10" fillId="12" borderId="1" xfId="0" applyNumberFormat="1" applyFont="1" applyFill="1" applyBorder="1"/>
    <xf numFmtId="3" fontId="8" fillId="12" borderId="0" xfId="0" applyFont="1" applyFill="1" applyBorder="1" applyAlignment="1"/>
    <xf numFmtId="3" fontId="8" fillId="12" borderId="0" xfId="0" applyFont="1" applyFill="1" applyBorder="1"/>
    <xf numFmtId="3" fontId="14" fillId="12" borderId="0" xfId="0" applyFont="1" applyFill="1" applyBorder="1"/>
    <xf numFmtId="1" fontId="10" fillId="12" borderId="0" xfId="0" applyNumberFormat="1" applyFont="1" applyFill="1" applyBorder="1" applyAlignment="1">
      <alignment horizontal="center"/>
    </xf>
    <xf numFmtId="3" fontId="14" fillId="12" borderId="1" xfId="0" applyFont="1" applyFill="1"/>
    <xf numFmtId="3" fontId="8" fillId="11" borderId="1" xfId="0" applyFont="1" applyFill="1" applyBorder="1"/>
    <xf numFmtId="3" fontId="17" fillId="11" borderId="1" xfId="0" applyFont="1" applyFill="1"/>
    <xf numFmtId="3" fontId="10" fillId="11" borderId="1" xfId="0" applyFont="1" applyFill="1" applyBorder="1"/>
    <xf numFmtId="3" fontId="8" fillId="11" borderId="1" xfId="0" applyFont="1" applyFill="1" applyBorder="1" applyAlignment="1">
      <alignment horizontal="right"/>
    </xf>
    <xf numFmtId="3" fontId="10" fillId="11" borderId="1" xfId="0" applyFont="1" applyFill="1" applyBorder="1" applyProtection="1"/>
    <xf numFmtId="1" fontId="8" fillId="11" borderId="1" xfId="0" applyNumberFormat="1" applyFont="1" applyFill="1" applyBorder="1"/>
    <xf numFmtId="1" fontId="10" fillId="11" borderId="1" xfId="0" applyNumberFormat="1" applyFont="1" applyFill="1" applyBorder="1"/>
    <xf numFmtId="10" fontId="8" fillId="11" borderId="1" xfId="0" applyNumberFormat="1" applyFont="1" applyFill="1" applyBorder="1"/>
    <xf numFmtId="167" fontId="10" fillId="11" borderId="1" xfId="0" applyNumberFormat="1" applyFont="1" applyFill="1" applyBorder="1"/>
    <xf numFmtId="3" fontId="0" fillId="11" borderId="1" xfId="0" applyFont="1" applyFill="1"/>
    <xf numFmtId="10" fontId="10" fillId="11" borderId="1" xfId="0" applyNumberFormat="1" applyFont="1" applyFill="1" applyBorder="1"/>
    <xf numFmtId="3" fontId="8" fillId="11" borderId="0" xfId="0" applyFont="1" applyFill="1" applyBorder="1" applyAlignment="1"/>
    <xf numFmtId="3" fontId="8" fillId="11" borderId="0" xfId="0" applyFont="1" applyFill="1" applyBorder="1"/>
    <xf numFmtId="3" fontId="0" fillId="11" borderId="0" xfId="0" applyFont="1" applyFill="1" applyBorder="1"/>
    <xf numFmtId="3" fontId="14" fillId="11" borderId="0" xfId="0" applyFont="1" applyFill="1" applyBorder="1"/>
    <xf numFmtId="1" fontId="10" fillId="11" borderId="0" xfId="0" applyNumberFormat="1" applyFont="1" applyFill="1" applyBorder="1" applyAlignment="1">
      <alignment horizontal="center"/>
    </xf>
    <xf numFmtId="3" fontId="14" fillId="11" borderId="1" xfId="0" applyFont="1" applyFill="1"/>
    <xf numFmtId="1" fontId="8" fillId="13" borderId="0" xfId="0" applyNumberFormat="1" applyFont="1" applyFill="1" applyBorder="1" applyAlignment="1">
      <alignment horizontal="center"/>
    </xf>
    <xf numFmtId="3" fontId="8" fillId="13" borderId="1" xfId="0" applyFont="1" applyFill="1" applyBorder="1"/>
    <xf numFmtId="3" fontId="10" fillId="13" borderId="1" xfId="0" applyFont="1" applyFill="1" applyBorder="1"/>
    <xf numFmtId="3" fontId="8" fillId="13" borderId="1" xfId="0" applyFont="1" applyFill="1" applyBorder="1" applyAlignment="1">
      <alignment horizontal="right"/>
    </xf>
    <xf numFmtId="3" fontId="10" fillId="13" borderId="1" xfId="0" applyFont="1" applyFill="1" applyBorder="1" applyProtection="1"/>
    <xf numFmtId="1" fontId="8" fillId="13" borderId="1" xfId="0" applyNumberFormat="1" applyFont="1" applyFill="1" applyBorder="1"/>
    <xf numFmtId="1" fontId="10" fillId="13" borderId="1" xfId="0" applyNumberFormat="1" applyFont="1" applyFill="1" applyBorder="1"/>
    <xf numFmtId="2" fontId="10" fillId="13" borderId="1" xfId="0" applyNumberFormat="1" applyFont="1" applyFill="1" applyBorder="1"/>
    <xf numFmtId="10" fontId="10" fillId="13" borderId="1" xfId="0" applyNumberFormat="1" applyFont="1" applyFill="1" applyBorder="1"/>
    <xf numFmtId="3" fontId="8" fillId="13" borderId="0" xfId="0" applyFont="1" applyFill="1" applyBorder="1" applyAlignment="1"/>
    <xf numFmtId="3" fontId="8" fillId="13" borderId="0" xfId="0" applyFont="1" applyFill="1" applyBorder="1"/>
    <xf numFmtId="3" fontId="14" fillId="13" borderId="0" xfId="0" applyFont="1" applyFill="1" applyBorder="1"/>
    <xf numFmtId="1" fontId="10" fillId="13" borderId="0" xfId="0" applyNumberFormat="1" applyFont="1" applyFill="1" applyBorder="1" applyAlignment="1">
      <alignment horizontal="center"/>
    </xf>
    <xf numFmtId="3" fontId="0" fillId="13" borderId="1" xfId="0" applyFill="1"/>
    <xf numFmtId="1" fontId="8" fillId="14" borderId="0" xfId="0" applyNumberFormat="1" applyFont="1" applyFill="1" applyBorder="1" applyAlignment="1">
      <alignment horizontal="center"/>
    </xf>
    <xf numFmtId="3" fontId="8" fillId="14" borderId="1" xfId="0" applyFont="1" applyFill="1" applyBorder="1"/>
    <xf numFmtId="3" fontId="10" fillId="14" borderId="1" xfId="0" applyFont="1" applyFill="1" applyBorder="1"/>
    <xf numFmtId="3" fontId="8" fillId="14" borderId="1" xfId="0" applyFont="1" applyFill="1" applyBorder="1" applyAlignment="1">
      <alignment horizontal="right"/>
    </xf>
    <xf numFmtId="3" fontId="10" fillId="14" borderId="1" xfId="0" applyFont="1" applyFill="1" applyBorder="1" applyProtection="1"/>
    <xf numFmtId="1" fontId="10" fillId="14" borderId="1" xfId="0" applyNumberFormat="1" applyFont="1" applyFill="1" applyBorder="1"/>
    <xf numFmtId="167" fontId="10" fillId="14" borderId="1" xfId="0" applyNumberFormat="1" applyFont="1" applyFill="1" applyBorder="1"/>
    <xf numFmtId="10" fontId="10" fillId="14" borderId="1" xfId="0" applyNumberFormat="1" applyFont="1" applyFill="1" applyBorder="1"/>
    <xf numFmtId="3" fontId="8" fillId="14" borderId="0" xfId="0" applyFont="1" applyFill="1" applyBorder="1" applyAlignment="1"/>
    <xf numFmtId="3" fontId="8" fillId="14" borderId="0" xfId="0" applyFont="1" applyFill="1" applyBorder="1"/>
    <xf numFmtId="3" fontId="14" fillId="14" borderId="0" xfId="0" applyFont="1" applyFill="1" applyBorder="1"/>
    <xf numFmtId="1" fontId="10" fillId="14" borderId="0" xfId="0" applyNumberFormat="1" applyFont="1" applyFill="1" applyBorder="1" applyAlignment="1">
      <alignment horizontal="center"/>
    </xf>
    <xf numFmtId="3" fontId="14" fillId="14" borderId="1" xfId="0" applyFont="1" applyFill="1"/>
    <xf numFmtId="1" fontId="8" fillId="15" borderId="0" xfId="0" applyNumberFormat="1" applyFont="1" applyFill="1" applyBorder="1" applyAlignment="1">
      <alignment horizontal="center"/>
    </xf>
    <xf numFmtId="3" fontId="0" fillId="15" borderId="1" xfId="0" applyFill="1"/>
    <xf numFmtId="3" fontId="6" fillId="15" borderId="1" xfId="0" applyFont="1" applyFill="1"/>
    <xf numFmtId="10" fontId="8" fillId="15" borderId="1" xfId="0" applyNumberFormat="1" applyFont="1" applyFill="1" applyBorder="1"/>
    <xf numFmtId="1" fontId="16" fillId="15" borderId="1" xfId="0" applyNumberFormat="1" applyFont="1" applyFill="1" applyBorder="1"/>
    <xf numFmtId="3" fontId="16" fillId="15" borderId="1" xfId="0" applyFont="1" applyFill="1" applyBorder="1"/>
    <xf numFmtId="4" fontId="0" fillId="0" borderId="1" xfId="0" applyNumberFormat="1"/>
    <xf numFmtId="4" fontId="0" fillId="0" borderId="1" xfId="0" applyNumberFormat="1" applyAlignment="1">
      <alignment horizontal="left" indent="1"/>
    </xf>
    <xf numFmtId="3" fontId="14" fillId="11" borderId="0" xfId="0" applyFont="1" applyFill="1" applyBorder="1" applyAlignment="1"/>
    <xf numFmtId="3" fontId="14" fillId="11" borderId="10" xfId="0" applyFont="1" applyFill="1" applyBorder="1" applyAlignment="1"/>
    <xf numFmtId="3" fontId="0" fillId="16" borderId="0" xfId="0" applyFill="1" applyBorder="1" applyAlignment="1">
      <alignment horizontal="center"/>
    </xf>
    <xf numFmtId="3" fontId="0" fillId="16" borderId="1" xfId="0" applyFill="1"/>
    <xf numFmtId="3" fontId="6" fillId="16" borderId="1" xfId="0" applyFont="1" applyFill="1"/>
    <xf numFmtId="10" fontId="8" fillId="16" borderId="1" xfId="0" applyNumberFormat="1" applyFont="1" applyFill="1" applyBorder="1"/>
    <xf numFmtId="10" fontId="8" fillId="16" borderId="0" xfId="0" applyNumberFormat="1" applyFont="1" applyFill="1" applyBorder="1"/>
    <xf numFmtId="3" fontId="8" fillId="16" borderId="0" xfId="0" applyFont="1" applyFill="1" applyBorder="1" applyAlignment="1">
      <alignment horizontal="left"/>
    </xf>
    <xf numFmtId="3" fontId="8" fillId="16" borderId="0" xfId="0" applyFont="1" applyFill="1" applyBorder="1" applyAlignment="1"/>
    <xf numFmtId="3" fontId="8" fillId="15" borderId="0" xfId="0" applyFont="1" applyFill="1" applyBorder="1" applyAlignment="1">
      <alignment horizontal="left"/>
    </xf>
    <xf numFmtId="3" fontId="8" fillId="15" borderId="9" xfId="0" applyFont="1" applyFill="1" applyBorder="1" applyAlignment="1">
      <alignment horizontal="left"/>
    </xf>
    <xf numFmtId="3" fontId="8" fillId="15" borderId="3" xfId="0" applyFont="1" applyFill="1" applyBorder="1" applyAlignment="1">
      <alignment horizontal="left"/>
    </xf>
    <xf numFmtId="3" fontId="8" fillId="15" borderId="4" xfId="0" applyFont="1" applyFill="1" applyBorder="1" applyAlignment="1">
      <alignment horizontal="left"/>
    </xf>
    <xf numFmtId="3" fontId="6" fillId="15" borderId="3" xfId="0" applyFont="1" applyFill="1" applyBorder="1" applyAlignment="1">
      <alignment horizontal="center"/>
    </xf>
    <xf numFmtId="3" fontId="6" fillId="15" borderId="4" xfId="0" applyFont="1" applyFill="1" applyBorder="1" applyAlignment="1">
      <alignment horizontal="center"/>
    </xf>
    <xf numFmtId="3" fontId="8" fillId="15" borderId="11" xfId="0" applyFont="1" applyFill="1" applyBorder="1" applyAlignment="1">
      <alignment horizontal="left"/>
    </xf>
    <xf numFmtId="3" fontId="8" fillId="15" borderId="12" xfId="0" applyFont="1" applyFill="1" applyBorder="1" applyAlignment="1">
      <alignment horizontal="left"/>
    </xf>
    <xf numFmtId="3" fontId="8" fillId="15" borderId="10" xfId="0" applyFont="1" applyFill="1" applyBorder="1" applyAlignment="1">
      <alignment horizontal="left"/>
    </xf>
    <xf numFmtId="3" fontId="8" fillId="15" borderId="5" xfId="0" applyFont="1" applyFill="1" applyBorder="1" applyAlignment="1">
      <alignment horizontal="left"/>
    </xf>
    <xf numFmtId="1" fontId="9" fillId="0" borderId="3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3" fontId="0" fillId="0" borderId="4" xfId="0" applyBorder="1" applyAlignment="1">
      <alignment horizontal="center"/>
    </xf>
    <xf numFmtId="0" fontId="6" fillId="6" borderId="3" xfId="0" applyNumberFormat="1" applyFont="1" applyFill="1" applyBorder="1" applyAlignment="1">
      <alignment horizontal="center"/>
    </xf>
    <xf numFmtId="0" fontId="6" fillId="6" borderId="4" xfId="0" applyNumberFormat="1" applyFont="1" applyFill="1" applyBorder="1" applyAlignment="1">
      <alignment horizontal="center"/>
    </xf>
    <xf numFmtId="3" fontId="8" fillId="0" borderId="1" xfId="0" applyFont="1" applyAlignment="1">
      <alignment horizontal="left"/>
    </xf>
    <xf numFmtId="3" fontId="13" fillId="8" borderId="0" xfId="0" applyFont="1" applyFill="1" applyBorder="1" applyAlignment="1"/>
    <xf numFmtId="3" fontId="8" fillId="2" borderId="0" xfId="0" applyFont="1" applyFill="1" applyBorder="1" applyAlignment="1">
      <alignment horizontal="left"/>
    </xf>
    <xf numFmtId="1" fontId="12" fillId="8" borderId="1" xfId="0" applyNumberFormat="1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/>
    </xf>
    <xf numFmtId="3" fontId="0" fillId="7" borderId="1" xfId="0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3" fontId="0" fillId="2" borderId="1" xfId="0" applyFill="1" applyBorder="1" applyAlignment="1">
      <alignment horizontal="center"/>
    </xf>
    <xf numFmtId="3" fontId="14" fillId="2" borderId="8" xfId="0" applyFont="1" applyFill="1" applyBorder="1" applyAlignment="1">
      <alignment horizontal="left"/>
    </xf>
    <xf numFmtId="3" fontId="14" fillId="2" borderId="0" xfId="0" applyFont="1" applyFill="1" applyBorder="1" applyAlignment="1">
      <alignment horizontal="left"/>
    </xf>
    <xf numFmtId="3" fontId="0" fillId="2" borderId="8" xfId="0" applyFont="1" applyFill="1" applyBorder="1" applyAlignment="1">
      <alignment horizontal="left"/>
    </xf>
    <xf numFmtId="3" fontId="0" fillId="2" borderId="0" xfId="0" applyFont="1" applyFill="1" applyBorder="1" applyAlignment="1">
      <alignment horizontal="left"/>
    </xf>
    <xf numFmtId="3" fontId="0" fillId="2" borderId="6" xfId="0" applyFont="1" applyFill="1" applyBorder="1" applyAlignment="1">
      <alignment horizontal="left"/>
    </xf>
    <xf numFmtId="3" fontId="0" fillId="2" borderId="10" xfId="0" applyFont="1" applyFill="1" applyBorder="1" applyAlignment="1">
      <alignment horizontal="left"/>
    </xf>
    <xf numFmtId="1" fontId="10" fillId="9" borderId="0" xfId="0" applyNumberFormat="1" applyFont="1" applyFill="1" applyBorder="1" applyAlignment="1">
      <alignment horizontal="center"/>
    </xf>
    <xf numFmtId="3" fontId="8" fillId="4" borderId="0" xfId="0" applyFont="1" applyFill="1" applyBorder="1" applyAlignment="1"/>
    <xf numFmtId="0" fontId="6" fillId="3" borderId="3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3" fontId="0" fillId="15" borderId="3" xfId="0" applyFill="1" applyBorder="1" applyAlignment="1">
      <alignment horizontal="center"/>
    </xf>
    <xf numFmtId="3" fontId="0" fillId="15" borderId="4" xfId="0" applyFill="1" applyBorder="1" applyAlignment="1">
      <alignment horizontal="center"/>
    </xf>
    <xf numFmtId="1" fontId="10" fillId="13" borderId="0" xfId="0" applyNumberFormat="1" applyFont="1" applyFill="1" applyBorder="1" applyAlignment="1">
      <alignment horizontal="center"/>
    </xf>
    <xf numFmtId="1" fontId="10" fillId="13" borderId="9" xfId="0" applyNumberFormat="1" applyFont="1" applyFill="1" applyBorder="1" applyAlignment="1">
      <alignment horizontal="center"/>
    </xf>
    <xf numFmtId="1" fontId="10" fillId="14" borderId="8" xfId="0" applyNumberFormat="1" applyFont="1" applyFill="1" applyBorder="1" applyAlignment="1">
      <alignment horizontal="center"/>
    </xf>
    <xf numFmtId="1" fontId="10" fillId="14" borderId="9" xfId="0" applyNumberFormat="1" applyFont="1" applyFill="1" applyBorder="1" applyAlignment="1">
      <alignment horizontal="center"/>
    </xf>
    <xf numFmtId="1" fontId="15" fillId="12" borderId="3" xfId="0" applyNumberFormat="1" applyFont="1" applyFill="1" applyBorder="1" applyAlignment="1">
      <alignment horizontal="center"/>
    </xf>
    <xf numFmtId="1" fontId="15" fillId="12" borderId="4" xfId="0" applyNumberFormat="1" applyFont="1" applyFill="1" applyBorder="1" applyAlignment="1">
      <alignment horizontal="center"/>
    </xf>
    <xf numFmtId="1" fontId="15" fillId="11" borderId="3" xfId="0" applyNumberFormat="1" applyFont="1" applyFill="1" applyBorder="1" applyAlignment="1">
      <alignment horizontal="center"/>
    </xf>
    <xf numFmtId="1" fontId="15" fillId="11" borderId="4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center"/>
    </xf>
    <xf numFmtId="1" fontId="10" fillId="10" borderId="0" xfId="0" applyNumberFormat="1" applyFont="1" applyFill="1" applyBorder="1" applyAlignment="1">
      <alignment horizontal="center"/>
    </xf>
    <xf numFmtId="3" fontId="9" fillId="0" borderId="3" xfId="0" applyFont="1" applyFill="1" applyBorder="1" applyAlignment="1" applyProtection="1">
      <alignment horizontal="center"/>
    </xf>
    <xf numFmtId="3" fontId="9" fillId="0" borderId="4" xfId="0" applyFont="1" applyFill="1" applyBorder="1" applyAlignment="1" applyProtection="1">
      <alignment horizontal="center"/>
    </xf>
    <xf numFmtId="3" fontId="0" fillId="15" borderId="13" xfId="0" applyFill="1" applyBorder="1" applyAlignment="1">
      <alignment horizontal="center"/>
    </xf>
    <xf numFmtId="3" fontId="0" fillId="15" borderId="12" xfId="0" applyFill="1" applyBorder="1" applyAlignment="1">
      <alignment horizontal="center"/>
    </xf>
    <xf numFmtId="3" fontId="0" fillId="15" borderId="8" xfId="0" applyFill="1" applyBorder="1" applyAlignment="1">
      <alignment horizontal="center"/>
    </xf>
    <xf numFmtId="3" fontId="0" fillId="15" borderId="9" xfId="0" applyFill="1" applyBorder="1" applyAlignment="1">
      <alignment horizontal="center"/>
    </xf>
    <xf numFmtId="3" fontId="0" fillId="15" borderId="6" xfId="0" applyFill="1" applyBorder="1" applyAlignment="1">
      <alignment horizontal="center"/>
    </xf>
    <xf numFmtId="3" fontId="0" fillId="15" borderId="5" xfId="0" applyFill="1" applyBorder="1" applyAlignment="1">
      <alignment horizontal="center"/>
    </xf>
    <xf numFmtId="3" fontId="14" fillId="14" borderId="13" xfId="0" applyFont="1" applyFill="1" applyBorder="1" applyAlignment="1">
      <alignment horizontal="center"/>
    </xf>
    <xf numFmtId="3" fontId="14" fillId="14" borderId="12" xfId="0" applyFont="1" applyFill="1" applyBorder="1" applyAlignment="1">
      <alignment horizontal="center"/>
    </xf>
    <xf numFmtId="3" fontId="14" fillId="14" borderId="8" xfId="0" applyFont="1" applyFill="1" applyBorder="1" applyAlignment="1">
      <alignment horizontal="center"/>
    </xf>
    <xf numFmtId="3" fontId="14" fillId="14" borderId="9" xfId="0" applyFont="1" applyFill="1" applyBorder="1" applyAlignment="1">
      <alignment horizontal="center"/>
    </xf>
    <xf numFmtId="3" fontId="14" fillId="14" borderId="6" xfId="0" applyFont="1" applyFill="1" applyBorder="1" applyAlignment="1">
      <alignment horizontal="center"/>
    </xf>
    <xf numFmtId="3" fontId="14" fillId="14" borderId="5" xfId="0" applyFont="1" applyFill="1" applyBorder="1" applyAlignment="1">
      <alignment horizontal="center"/>
    </xf>
    <xf numFmtId="3" fontId="14" fillId="13" borderId="13" xfId="0" applyFont="1" applyFill="1" applyBorder="1" applyAlignment="1">
      <alignment horizontal="center"/>
    </xf>
    <xf numFmtId="3" fontId="14" fillId="13" borderId="12" xfId="0" applyFont="1" applyFill="1" applyBorder="1" applyAlignment="1">
      <alignment horizontal="center"/>
    </xf>
    <xf numFmtId="3" fontId="14" fillId="13" borderId="8" xfId="0" applyFont="1" applyFill="1" applyBorder="1" applyAlignment="1">
      <alignment horizontal="center"/>
    </xf>
    <xf numFmtId="3" fontId="14" fillId="13" borderId="9" xfId="0" applyFont="1" applyFill="1" applyBorder="1" applyAlignment="1">
      <alignment horizontal="center"/>
    </xf>
    <xf numFmtId="3" fontId="14" fillId="13" borderId="6" xfId="0" applyFont="1" applyFill="1" applyBorder="1" applyAlignment="1">
      <alignment horizontal="center"/>
    </xf>
    <xf numFmtId="3" fontId="14" fillId="13" borderId="5" xfId="0" applyFont="1" applyFill="1" applyBorder="1" applyAlignment="1">
      <alignment horizontal="center"/>
    </xf>
    <xf numFmtId="3" fontId="9" fillId="16" borderId="3" xfId="0" applyFont="1" applyFill="1" applyBorder="1" applyAlignment="1" applyProtection="1">
      <alignment horizontal="center"/>
    </xf>
    <xf numFmtId="3" fontId="9" fillId="16" borderId="4" xfId="0" applyFont="1" applyFill="1" applyBorder="1" applyAlignment="1" applyProtection="1">
      <alignment horizontal="center"/>
    </xf>
    <xf numFmtId="3" fontId="8" fillId="16" borderId="13" xfId="0" applyFont="1" applyFill="1" applyBorder="1" applyAlignment="1">
      <alignment horizontal="left"/>
    </xf>
    <xf numFmtId="3" fontId="8" fillId="16" borderId="11" xfId="0" applyFont="1" applyFill="1" applyBorder="1" applyAlignment="1">
      <alignment horizontal="left"/>
    </xf>
    <xf numFmtId="3" fontId="8" fillId="16" borderId="8" xfId="0" applyFont="1" applyFill="1" applyBorder="1" applyAlignment="1">
      <alignment horizontal="left"/>
    </xf>
    <xf numFmtId="3" fontId="8" fillId="16" borderId="0" xfId="0" applyFont="1" applyFill="1" applyBorder="1" applyAlignment="1">
      <alignment horizontal="left"/>
    </xf>
    <xf numFmtId="3" fontId="8" fillId="13" borderId="0" xfId="0" applyFont="1" applyFill="1" applyBorder="1" applyAlignment="1">
      <alignment horizontal="left"/>
    </xf>
    <xf numFmtId="3" fontId="4" fillId="4" borderId="3" xfId="0" applyFont="1" applyFill="1" applyBorder="1" applyAlignment="1"/>
    <xf numFmtId="3" fontId="4" fillId="4" borderId="4" xfId="0" applyFont="1" applyFill="1" applyBorder="1" applyAlignment="1"/>
    <xf numFmtId="1" fontId="10" fillId="4" borderId="8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</cellXfs>
  <cellStyles count="6">
    <cellStyle name="Date" xfId="1"/>
    <cellStyle name="Fixed" xfId="2"/>
    <cellStyle name="Heading1" xfId="3"/>
    <cellStyle name="Heading2" xfId="4"/>
    <cellStyle name="Normal" xfId="0" builtinId="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worksheet" Target="worksheets/sheet5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INTERMOUNTAIN HERBARIUM
Growth, 1931-1996</a:t>
            </a:r>
          </a:p>
        </c:rich>
      </c:tx>
      <c:layout>
        <c:manualLayout>
          <c:xMode val="edge"/>
          <c:yMode val="edge"/>
          <c:x val="0.38029577337315595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21216864809526E-2"/>
          <c:y val="0.17590382142298266"/>
          <c:w val="0.91330093196819773"/>
          <c:h val="0.6867477959664392"/>
        </c:manualLayout>
      </c:layout>
      <c:lineChart>
        <c:grouping val="standard"/>
        <c:varyColors val="0"/>
        <c:ser>
          <c:idx val="0"/>
          <c:order val="0"/>
          <c:tx>
            <c:v>Specimens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HBspecimens!$B$2:$BW$2</c:f>
              <c:numCache>
                <c:formatCode>0</c:formatCode>
                <c:ptCount val="74"/>
                <c:pt idx="0">
                  <c:v>1931</c:v>
                </c:pt>
                <c:pt idx="1">
                  <c:v>1932</c:v>
                </c:pt>
                <c:pt idx="2">
                  <c:v>1933</c:v>
                </c:pt>
                <c:pt idx="3">
                  <c:v>1934</c:v>
                </c:pt>
                <c:pt idx="4">
                  <c:v>1935</c:v>
                </c:pt>
                <c:pt idx="5">
                  <c:v>1936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 formatCode="#,##0">
                  <c:v>1999</c:v>
                </c:pt>
                <c:pt idx="68" formatCode="#,##0">
                  <c:v>2000</c:v>
                </c:pt>
                <c:pt idx="69" formatCode="#,##0">
                  <c:v>2001</c:v>
                </c:pt>
                <c:pt idx="70" formatCode="#,##0">
                  <c:v>2002</c:v>
                </c:pt>
                <c:pt idx="71" formatCode="#,##0">
                  <c:v>2003</c:v>
                </c:pt>
                <c:pt idx="72" formatCode="#,##0">
                  <c:v>2004</c:v>
                </c:pt>
                <c:pt idx="73" formatCode="#,##0">
                  <c:v>2005</c:v>
                </c:pt>
              </c:numCache>
            </c:numRef>
          </c:cat>
          <c:val>
            <c:numRef>
              <c:f>HBspecimens!$B$3:$BW$3</c:f>
              <c:numCache>
                <c:formatCode>#,##0</c:formatCode>
                <c:ptCount val="74"/>
                <c:pt idx="0">
                  <c:v>0</c:v>
                </c:pt>
                <c:pt idx="1">
                  <c:v>2147</c:v>
                </c:pt>
                <c:pt idx="2">
                  <c:v>5684</c:v>
                </c:pt>
                <c:pt idx="3">
                  <c:v>10599</c:v>
                </c:pt>
                <c:pt idx="4">
                  <c:v>15000</c:v>
                </c:pt>
                <c:pt idx="5">
                  <c:v>19857</c:v>
                </c:pt>
                <c:pt idx="6">
                  <c:v>23608</c:v>
                </c:pt>
                <c:pt idx="7">
                  <c:v>31852</c:v>
                </c:pt>
                <c:pt idx="8">
                  <c:v>37937</c:v>
                </c:pt>
                <c:pt idx="9">
                  <c:v>46128</c:v>
                </c:pt>
                <c:pt idx="10">
                  <c:v>50968</c:v>
                </c:pt>
                <c:pt idx="11">
                  <c:v>55968</c:v>
                </c:pt>
                <c:pt idx="12">
                  <c:v>61890</c:v>
                </c:pt>
                <c:pt idx="13">
                  <c:v>64488</c:v>
                </c:pt>
                <c:pt idx="14">
                  <c:v>67085</c:v>
                </c:pt>
                <c:pt idx="15">
                  <c:v>74726</c:v>
                </c:pt>
                <c:pt idx="16">
                  <c:v>78040</c:v>
                </c:pt>
                <c:pt idx="17">
                  <c:v>79704</c:v>
                </c:pt>
                <c:pt idx="18">
                  <c:v>80951</c:v>
                </c:pt>
                <c:pt idx="19">
                  <c:v>84354</c:v>
                </c:pt>
                <c:pt idx="20">
                  <c:v>86291</c:v>
                </c:pt>
                <c:pt idx="21">
                  <c:v>89812</c:v>
                </c:pt>
                <c:pt idx="22">
                  <c:v>93677</c:v>
                </c:pt>
                <c:pt idx="23">
                  <c:v>95657</c:v>
                </c:pt>
                <c:pt idx="24">
                  <c:v>96807</c:v>
                </c:pt>
                <c:pt idx="25">
                  <c:v>97367</c:v>
                </c:pt>
                <c:pt idx="26">
                  <c:v>98226</c:v>
                </c:pt>
                <c:pt idx="27">
                  <c:v>99201</c:v>
                </c:pt>
                <c:pt idx="28">
                  <c:v>100044</c:v>
                </c:pt>
                <c:pt idx="29">
                  <c:v>102544</c:v>
                </c:pt>
                <c:pt idx="30">
                  <c:v>104401</c:v>
                </c:pt>
                <c:pt idx="31">
                  <c:v>106190</c:v>
                </c:pt>
                <c:pt idx="32">
                  <c:v>108235</c:v>
                </c:pt>
                <c:pt idx="33">
                  <c:v>110795</c:v>
                </c:pt>
                <c:pt idx="34">
                  <c:v>113980</c:v>
                </c:pt>
                <c:pt idx="35">
                  <c:v>117030</c:v>
                </c:pt>
                <c:pt idx="36">
                  <c:v>120135</c:v>
                </c:pt>
                <c:pt idx="37">
                  <c:v>125325</c:v>
                </c:pt>
                <c:pt idx="38">
                  <c:v>128355</c:v>
                </c:pt>
                <c:pt idx="39">
                  <c:v>130086</c:v>
                </c:pt>
                <c:pt idx="40">
                  <c:v>133718</c:v>
                </c:pt>
                <c:pt idx="41">
                  <c:v>136910</c:v>
                </c:pt>
                <c:pt idx="42">
                  <c:v>139396</c:v>
                </c:pt>
                <c:pt idx="43">
                  <c:v>143335</c:v>
                </c:pt>
                <c:pt idx="44">
                  <c:v>146336</c:v>
                </c:pt>
                <c:pt idx="45">
                  <c:v>151337</c:v>
                </c:pt>
                <c:pt idx="46">
                  <c:v>156533</c:v>
                </c:pt>
                <c:pt idx="47">
                  <c:v>163465</c:v>
                </c:pt>
                <c:pt idx="48">
                  <c:v>166111</c:v>
                </c:pt>
                <c:pt idx="49">
                  <c:v>172757</c:v>
                </c:pt>
                <c:pt idx="50">
                  <c:v>176071</c:v>
                </c:pt>
                <c:pt idx="51">
                  <c:v>182220</c:v>
                </c:pt>
                <c:pt idx="52">
                  <c:v>186565</c:v>
                </c:pt>
                <c:pt idx="53">
                  <c:v>191653</c:v>
                </c:pt>
                <c:pt idx="54">
                  <c:v>196719</c:v>
                </c:pt>
                <c:pt idx="55">
                  <c:v>200025</c:v>
                </c:pt>
                <c:pt idx="56">
                  <c:v>203949</c:v>
                </c:pt>
                <c:pt idx="57">
                  <c:v>206134</c:v>
                </c:pt>
                <c:pt idx="58">
                  <c:v>206993</c:v>
                </c:pt>
                <c:pt idx="59">
                  <c:v>208540</c:v>
                </c:pt>
                <c:pt idx="60">
                  <c:v>209418</c:v>
                </c:pt>
                <c:pt idx="61">
                  <c:v>211001</c:v>
                </c:pt>
                <c:pt idx="62">
                  <c:v>213500</c:v>
                </c:pt>
                <c:pt idx="63">
                  <c:v>218030</c:v>
                </c:pt>
                <c:pt idx="64">
                  <c:v>219515</c:v>
                </c:pt>
                <c:pt idx="65">
                  <c:v>221977</c:v>
                </c:pt>
                <c:pt idx="66">
                  <c:v>225301</c:v>
                </c:pt>
                <c:pt idx="67">
                  <c:v>227347</c:v>
                </c:pt>
                <c:pt idx="68">
                  <c:v>230097</c:v>
                </c:pt>
                <c:pt idx="69">
                  <c:v>232757</c:v>
                </c:pt>
                <c:pt idx="70">
                  <c:v>234687</c:v>
                </c:pt>
                <c:pt idx="71">
                  <c:v>236679</c:v>
                </c:pt>
                <c:pt idx="72">
                  <c:v>239454</c:v>
                </c:pt>
                <c:pt idx="73">
                  <c:v>242261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47360"/>
        <c:axId val="110147920"/>
      </c:lineChart>
      <c:catAx>
        <c:axId val="110147360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479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1014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4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SERVICE (Hours)</a:t>
            </a:r>
          </a:p>
        </c:rich>
      </c:tx>
      <c:layout>
        <c:manualLayout>
          <c:xMode val="edge"/>
          <c:yMode val="edge"/>
          <c:x val="0.38933798057149155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44487663197686E-2"/>
          <c:y val="0.17108453864427081"/>
          <c:w val="0.87399099637062394"/>
          <c:h val="0.72048277541742212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'1995-2005'!$A$30</c:f>
              <c:strCache>
                <c:ptCount val="1"/>
                <c:pt idx="0">
                  <c:v>Utah State University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'1995-2005'!$B$1:$L$1</c:f>
              <c:numCache>
                <c:formatCode>0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 formatCode="General">
                  <c:v>2000</c:v>
                </c:pt>
                <c:pt idx="6" formatCode="General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'1995-2005'!$B$31:$L$31</c:f>
              <c:numCache>
                <c:formatCode>#,##0</c:formatCode>
                <c:ptCount val="11"/>
                <c:pt idx="0">
                  <c:v>78.833333333333329</c:v>
                </c:pt>
                <c:pt idx="1">
                  <c:v>52.083333333333336</c:v>
                </c:pt>
                <c:pt idx="2">
                  <c:v>47.033333333333331</c:v>
                </c:pt>
                <c:pt idx="3">
                  <c:v>31.083333333333332</c:v>
                </c:pt>
                <c:pt idx="4">
                  <c:v>20.083333333333332</c:v>
                </c:pt>
                <c:pt idx="5">
                  <c:v>36.25</c:v>
                </c:pt>
                <c:pt idx="6">
                  <c:v>17</c:v>
                </c:pt>
                <c:pt idx="7">
                  <c:v>38.5</c:v>
                </c:pt>
                <c:pt idx="8">
                  <c:v>33</c:v>
                </c:pt>
                <c:pt idx="9">
                  <c:v>69</c:v>
                </c:pt>
                <c:pt idx="10">
                  <c:v>0</c:v>
                </c:pt>
              </c:numCache>
            </c:numRef>
          </c:val>
        </c:ser>
        <c:ser>
          <c:idx val="9"/>
          <c:order val="1"/>
          <c:tx>
            <c:strRef>
              <c:f>'1995-2005'!$A$32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'1995-2005'!$B$1:$L$1</c:f>
              <c:numCache>
                <c:formatCode>0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 formatCode="General">
                  <c:v>2000</c:v>
                </c:pt>
                <c:pt idx="6" formatCode="General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'1995-2005'!$B$39:$L$39</c:f>
              <c:numCache>
                <c:formatCode>#,##0</c:formatCode>
                <c:ptCount val="11"/>
                <c:pt idx="0">
                  <c:v>82.583333333333329</c:v>
                </c:pt>
                <c:pt idx="1">
                  <c:v>42.25</c:v>
                </c:pt>
                <c:pt idx="2">
                  <c:v>71.666666666666671</c:v>
                </c:pt>
                <c:pt idx="3">
                  <c:v>34.333333333333336</c:v>
                </c:pt>
                <c:pt idx="4">
                  <c:v>18.916666666666668</c:v>
                </c:pt>
                <c:pt idx="5">
                  <c:v>18.666666666666668</c:v>
                </c:pt>
                <c:pt idx="6">
                  <c:v>26.333333333333332</c:v>
                </c:pt>
                <c:pt idx="7">
                  <c:v>33.5</c:v>
                </c:pt>
                <c:pt idx="8">
                  <c:v>16</c:v>
                </c:pt>
                <c:pt idx="9">
                  <c:v>23</c:v>
                </c:pt>
                <c:pt idx="10">
                  <c:v>0</c:v>
                </c:pt>
              </c:numCache>
            </c:numRef>
          </c:val>
        </c:ser>
        <c:ser>
          <c:idx val="17"/>
          <c:order val="2"/>
          <c:tx>
            <c:strRef>
              <c:f>'1995-2005'!$A$40</c:f>
              <c:strCache>
                <c:ptCount val="1"/>
                <c:pt idx="0">
                  <c:v>Federal Agencies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'1995-2005'!$B$1:$L$1</c:f>
              <c:numCache>
                <c:formatCode>0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 formatCode="General">
                  <c:v>2000</c:v>
                </c:pt>
                <c:pt idx="6" formatCode="General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'1995-2005'!$B$45:$L$45</c:f>
              <c:numCache>
                <c:formatCode>#,##0</c:formatCode>
                <c:ptCount val="11"/>
                <c:pt idx="0">
                  <c:v>18.933333333333334</c:v>
                </c:pt>
                <c:pt idx="1">
                  <c:v>13.333333333333334</c:v>
                </c:pt>
                <c:pt idx="2">
                  <c:v>8.6666666666666661</c:v>
                </c:pt>
                <c:pt idx="3">
                  <c:v>18.833333333333332</c:v>
                </c:pt>
                <c:pt idx="4">
                  <c:v>11.916666666666666</c:v>
                </c:pt>
                <c:pt idx="5">
                  <c:v>19.25</c:v>
                </c:pt>
                <c:pt idx="6">
                  <c:v>5.333333333333333</c:v>
                </c:pt>
                <c:pt idx="7">
                  <c:v>26.5</c:v>
                </c:pt>
                <c:pt idx="8">
                  <c:v>46</c:v>
                </c:pt>
                <c:pt idx="9">
                  <c:v>37</c:v>
                </c:pt>
                <c:pt idx="10">
                  <c:v>0</c:v>
                </c:pt>
              </c:numCache>
            </c:numRef>
          </c:val>
        </c:ser>
        <c:ser>
          <c:idx val="23"/>
          <c:order val="3"/>
          <c:tx>
            <c:strRef>
              <c:f>'1995-2005'!$A$46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'1995-2005'!$B$1:$L$1</c:f>
              <c:numCache>
                <c:formatCode>0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 formatCode="General">
                  <c:v>2000</c:v>
                </c:pt>
                <c:pt idx="6" formatCode="General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'1995-2005'!$B$54:$L$54</c:f>
              <c:numCache>
                <c:formatCode>#,##0</c:formatCode>
                <c:ptCount val="11"/>
                <c:pt idx="0">
                  <c:v>18.5</c:v>
                </c:pt>
                <c:pt idx="1">
                  <c:v>26.5</c:v>
                </c:pt>
                <c:pt idx="2">
                  <c:v>10.5</c:v>
                </c:pt>
                <c:pt idx="3">
                  <c:v>33</c:v>
                </c:pt>
                <c:pt idx="4">
                  <c:v>119.08333333333333</c:v>
                </c:pt>
                <c:pt idx="5">
                  <c:v>49.083333333333336</c:v>
                </c:pt>
                <c:pt idx="6">
                  <c:v>6.5</c:v>
                </c:pt>
                <c:pt idx="7">
                  <c:v>37.5</c:v>
                </c:pt>
                <c:pt idx="8">
                  <c:v>25</c:v>
                </c:pt>
                <c:pt idx="9">
                  <c:v>2.9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423376"/>
        <c:axId val="194423936"/>
      </c:barChart>
      <c:catAx>
        <c:axId val="1944233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42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42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42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88852988691438"/>
          <c:y val="0.17590361445783131"/>
          <c:w val="0.23101777059773831"/>
          <c:h val="0.2048192771084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VISITATION</a:t>
            </a:r>
          </a:p>
        </c:rich>
      </c:tx>
      <c:layout>
        <c:manualLayout>
          <c:xMode val="edge"/>
          <c:yMode val="edge"/>
          <c:x val="0.42487917604806669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44487663197686E-2"/>
          <c:y val="0.17108453864427081"/>
          <c:w val="0.89014609796712341"/>
          <c:h val="0.72048277541742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'1995-2005'!$A$60</c:f>
              <c:strCache>
                <c:ptCount val="1"/>
                <c:pt idx="0">
                  <c:v>Utah State University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'1995-2005'!$B$1:$L$1</c:f>
              <c:numCache>
                <c:formatCode>0</c:formatCod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 formatCode="General">
                  <c:v>2000</c:v>
                </c:pt>
                <c:pt idx="6" formatCode="General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'1995-2005'!$B$67:$K$67</c:f>
              <c:numCache>
                <c:formatCode>#,##0</c:formatCode>
                <c:ptCount val="10"/>
                <c:pt idx="0">
                  <c:v>140</c:v>
                </c:pt>
                <c:pt idx="1">
                  <c:v>105</c:v>
                </c:pt>
                <c:pt idx="2">
                  <c:v>124</c:v>
                </c:pt>
                <c:pt idx="3">
                  <c:v>111</c:v>
                </c:pt>
                <c:pt idx="4">
                  <c:v>124</c:v>
                </c:pt>
                <c:pt idx="5">
                  <c:v>163</c:v>
                </c:pt>
                <c:pt idx="6">
                  <c:v>140</c:v>
                </c:pt>
                <c:pt idx="7">
                  <c:v>167</c:v>
                </c:pt>
                <c:pt idx="8">
                  <c:v>261</c:v>
                </c:pt>
                <c:pt idx="9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'1995-2005'!$A$69</c:f>
              <c:strCache>
                <c:ptCount val="1"/>
                <c:pt idx="0">
                  <c:v>Federal Agencies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'1995-2005'!$B$72:$L$72</c:f>
              <c:numCache>
                <c:formatCode>#,##0</c:formatCode>
                <c:ptCount val="11"/>
                <c:pt idx="0">
                  <c:v>26</c:v>
                </c:pt>
                <c:pt idx="1">
                  <c:v>35</c:v>
                </c:pt>
                <c:pt idx="2">
                  <c:v>27</c:v>
                </c:pt>
                <c:pt idx="3">
                  <c:v>24</c:v>
                </c:pt>
                <c:pt idx="4">
                  <c:v>31</c:v>
                </c:pt>
                <c:pt idx="5">
                  <c:v>73</c:v>
                </c:pt>
                <c:pt idx="6">
                  <c:v>21</c:v>
                </c:pt>
                <c:pt idx="7">
                  <c:v>19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2"/>
          <c:order val="2"/>
          <c:tx>
            <c:strRef>
              <c:f>'1995-2005'!$A$74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'1995-2005'!$B$83:$L$83</c:f>
              <c:numCache>
                <c:formatCode>#,##0</c:formatCode>
                <c:ptCount val="11"/>
                <c:pt idx="0">
                  <c:v>126</c:v>
                </c:pt>
                <c:pt idx="1">
                  <c:v>96</c:v>
                </c:pt>
                <c:pt idx="2">
                  <c:v>123</c:v>
                </c:pt>
                <c:pt idx="3">
                  <c:v>102</c:v>
                </c:pt>
                <c:pt idx="4">
                  <c:v>92</c:v>
                </c:pt>
                <c:pt idx="5">
                  <c:v>56</c:v>
                </c:pt>
                <c:pt idx="6">
                  <c:v>54</c:v>
                </c:pt>
                <c:pt idx="7">
                  <c:v>53</c:v>
                </c:pt>
                <c:pt idx="8">
                  <c:v>86</c:v>
                </c:pt>
                <c:pt idx="9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427856"/>
        <c:axId val="194428416"/>
      </c:barChart>
      <c:catAx>
        <c:axId val="1944278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4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4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42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62358642972536"/>
          <c:y val="0.20722891566265061"/>
          <c:w val="0.23101777059773831"/>
          <c:h val="0.154216867469879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INTERMOUNTAIN HERBARIUM
Collection Growth, 1986-1996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2071778140293637"/>
          <c:w val="0.91231964483906769"/>
          <c:h val="0.81239804241435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hbspec.graph!$C$6:$N$6</c:f>
              <c:numCache>
                <c:formatCode>0</c:formatCode>
                <c:ptCount val="1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</c:numCache>
            </c:numRef>
          </c:cat>
          <c:val>
            <c:numRef>
              <c:f>hbspec.graph!$C$7:$N$7</c:f>
              <c:numCache>
                <c:formatCode>#,##0</c:formatCode>
                <c:ptCount val="12"/>
                <c:pt idx="0">
                  <c:v>196719</c:v>
                </c:pt>
                <c:pt idx="1">
                  <c:v>200025</c:v>
                </c:pt>
                <c:pt idx="2">
                  <c:v>203949</c:v>
                </c:pt>
                <c:pt idx="3">
                  <c:v>206134</c:v>
                </c:pt>
                <c:pt idx="4">
                  <c:v>206993</c:v>
                </c:pt>
                <c:pt idx="5">
                  <c:v>208540</c:v>
                </c:pt>
                <c:pt idx="6">
                  <c:v>209418</c:v>
                </c:pt>
                <c:pt idx="7">
                  <c:v>211001</c:v>
                </c:pt>
                <c:pt idx="8">
                  <c:v>213500</c:v>
                </c:pt>
                <c:pt idx="9">
                  <c:v>218030</c:v>
                </c:pt>
                <c:pt idx="10">
                  <c:v>219515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99104"/>
        <c:axId val="111799664"/>
      </c:barChart>
      <c:catAx>
        <c:axId val="111799104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99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79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9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INTERMOUNTAIN HERBARIUM
Specimen Increase, 1986-1996</a:t>
            </a:r>
          </a:p>
        </c:rich>
      </c:tx>
      <c:layout>
        <c:manualLayout>
          <c:xMode val="edge"/>
          <c:yMode val="edge"/>
          <c:x val="0.37180910099889014"/>
          <c:y val="8.156606851549754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33407325194227E-2"/>
          <c:y val="0.12071778140293637"/>
          <c:w val="0.92785793562708108"/>
          <c:h val="0.81239804241435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hbspec.graph!$C$8:$N$8</c:f>
              <c:numCache>
                <c:formatCode>0</c:formatCode>
                <c:ptCount val="1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 formatCode="#,##0">
                  <c:v>1996</c:v>
                </c:pt>
              </c:numCache>
            </c:numRef>
          </c:cat>
          <c:val>
            <c:numRef>
              <c:f>hbspec.graph!$C$9:$N$9</c:f>
              <c:numCache>
                <c:formatCode>#,##0</c:formatCode>
                <c:ptCount val="12"/>
                <c:pt idx="0">
                  <c:v>5066</c:v>
                </c:pt>
                <c:pt idx="1">
                  <c:v>3306</c:v>
                </c:pt>
                <c:pt idx="2">
                  <c:v>3924</c:v>
                </c:pt>
                <c:pt idx="3">
                  <c:v>2185</c:v>
                </c:pt>
                <c:pt idx="4">
                  <c:v>859</c:v>
                </c:pt>
                <c:pt idx="5">
                  <c:v>1547</c:v>
                </c:pt>
                <c:pt idx="6">
                  <c:v>878</c:v>
                </c:pt>
                <c:pt idx="7">
                  <c:v>1583</c:v>
                </c:pt>
                <c:pt idx="8">
                  <c:v>2499</c:v>
                </c:pt>
                <c:pt idx="9">
                  <c:v>4530</c:v>
                </c:pt>
                <c:pt idx="10">
                  <c:v>1485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37888"/>
        <c:axId val="193938448"/>
      </c:barChart>
      <c:catAx>
        <c:axId val="193937888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93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93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937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INTERMOUNTAIN HERBARIUM
Visitation, 1985-1996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24750277469481E-2"/>
          <c:y val="0.12071778140293637"/>
          <c:w val="0.94006659267480575"/>
          <c:h val="0.81239804241435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hbspec.graph!$G$54:$M$54</c:f>
              <c:numCache>
                <c:formatCode>0</c:formatCode>
                <c:ptCount val="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</c:numCache>
            </c:numRef>
          </c:cat>
          <c:val>
            <c:numRef>
              <c:f>hbspec.graph!$G$59:$M$59</c:f>
              <c:numCache>
                <c:formatCode>#,##0</c:formatCode>
                <c:ptCount val="7"/>
                <c:pt idx="0">
                  <c:v>239</c:v>
                </c:pt>
                <c:pt idx="1">
                  <c:v>109</c:v>
                </c:pt>
                <c:pt idx="2">
                  <c:v>246</c:v>
                </c:pt>
                <c:pt idx="3">
                  <c:v>282</c:v>
                </c:pt>
                <c:pt idx="4">
                  <c:v>344</c:v>
                </c:pt>
                <c:pt idx="5">
                  <c:v>292</c:v>
                </c:pt>
                <c:pt idx="6">
                  <c:v>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40688"/>
        <c:axId val="193941248"/>
      </c:barChart>
      <c:catAx>
        <c:axId val="193940688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94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94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940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INTERMOUNTAIN HERBARIUM
Database Growth, 1990-1996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2071778140293637"/>
          <c:w val="0.90233074361820198"/>
          <c:h val="0.812398042414355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hbspec.graph!$G$64:$M$64</c:f>
              <c:numCache>
                <c:formatCode>0</c:formatCode>
                <c:ptCount val="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</c:numCache>
            </c:numRef>
          </c:cat>
          <c:val>
            <c:numRef>
              <c:f>hbspec.graph!$G$65:$M$65</c:f>
              <c:numCache>
                <c:formatCode>#,##0</c:formatCode>
                <c:ptCount val="7"/>
                <c:pt idx="0">
                  <c:v>0</c:v>
                </c:pt>
                <c:pt idx="1">
                  <c:v>5000</c:v>
                </c:pt>
                <c:pt idx="2">
                  <c:v>10280</c:v>
                </c:pt>
                <c:pt idx="3">
                  <c:v>18623</c:v>
                </c:pt>
                <c:pt idx="4">
                  <c:v>24075</c:v>
                </c:pt>
                <c:pt idx="5">
                  <c:v>29556</c:v>
                </c:pt>
                <c:pt idx="6" formatCode="0">
                  <c:v>34768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43488"/>
        <c:axId val="193944048"/>
      </c:lineChart>
      <c:catAx>
        <c:axId val="193943488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944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94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9434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INTERMOUNTAIN HERBARIUM
Service, 1989-1996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2071778140293637"/>
          <c:w val="0.84572697003329633"/>
          <c:h val="0.81239804241435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hbspec.graph!$F$21:$M$21</c:f>
              <c:numCache>
                <c:formatCode>0</c:formatCode>
                <c:ptCount val="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</c:numCache>
            </c:numRef>
          </c:cat>
          <c:val>
            <c:numRef>
              <c:f>hbspec.graph!$F$26:$M$26</c:f>
              <c:numCache>
                <c:formatCode>#,##0</c:formatCode>
                <c:ptCount val="8"/>
                <c:pt idx="0">
                  <c:v>7100</c:v>
                </c:pt>
                <c:pt idx="1">
                  <c:v>20256</c:v>
                </c:pt>
                <c:pt idx="2">
                  <c:v>7007</c:v>
                </c:pt>
                <c:pt idx="3">
                  <c:v>7787</c:v>
                </c:pt>
                <c:pt idx="4">
                  <c:v>10665</c:v>
                </c:pt>
                <c:pt idx="5">
                  <c:v>9255</c:v>
                </c:pt>
                <c:pt idx="6">
                  <c:v>19556</c:v>
                </c:pt>
                <c:pt idx="7">
                  <c:v>8830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78544"/>
        <c:axId val="194279104"/>
      </c:barChart>
      <c:catAx>
        <c:axId val="194278544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27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27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27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INTERMOUNTAIN HERBARIUM
Specimens received, 1989-1996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8412874583796"/>
          <c:y val="0.12724306688417619"/>
          <c:w val="0.76470588235294112"/>
          <c:h val="0.81239804241435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hbspec.graph!$E$3</c:f>
              <c:strCache>
                <c:ptCount val="1"/>
                <c:pt idx="0">
                  <c:v> Exchange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hbspec.graph!$F$2:$M$2</c:f>
              <c:numCache>
                <c:formatCode>0</c:formatCode>
                <c:ptCount val="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</c:numCache>
            </c:numRef>
          </c:cat>
          <c:val>
            <c:numRef>
              <c:f>hbspec.graph!$F$3:$M$3</c:f>
              <c:numCache>
                <c:formatCode>#,##0</c:formatCode>
                <c:ptCount val="8"/>
                <c:pt idx="0">
                  <c:v>289</c:v>
                </c:pt>
                <c:pt idx="1">
                  <c:v>422</c:v>
                </c:pt>
                <c:pt idx="2">
                  <c:v>1723</c:v>
                </c:pt>
                <c:pt idx="3">
                  <c:v>355</c:v>
                </c:pt>
                <c:pt idx="4">
                  <c:v>637</c:v>
                </c:pt>
                <c:pt idx="5">
                  <c:v>601</c:v>
                </c:pt>
                <c:pt idx="6">
                  <c:v>859</c:v>
                </c:pt>
                <c:pt idx="7">
                  <c:v>303</c:v>
                </c:pt>
              </c:numCache>
            </c:numRef>
          </c:val>
        </c:ser>
        <c:ser>
          <c:idx val="1"/>
          <c:order val="1"/>
          <c:tx>
            <c:strRef>
              <c:f>hbspec.graph!$E$4</c:f>
              <c:strCache>
                <c:ptCount val="1"/>
                <c:pt idx="0">
                  <c:v> Gifts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hbspec.graph!$F$2:$M$2</c:f>
              <c:numCache>
                <c:formatCode>0</c:formatCode>
                <c:ptCount val="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</c:numCache>
            </c:numRef>
          </c:cat>
          <c:val>
            <c:numRef>
              <c:f>hbspec.graph!$F$4:$M$4</c:f>
              <c:numCache>
                <c:formatCode>#,##0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127</c:v>
                </c:pt>
                <c:pt idx="3">
                  <c:v>41</c:v>
                </c:pt>
                <c:pt idx="4">
                  <c:v>102</c:v>
                </c:pt>
                <c:pt idx="5">
                  <c:v>829</c:v>
                </c:pt>
                <c:pt idx="6">
                  <c:v>687</c:v>
                </c:pt>
                <c:pt idx="7">
                  <c:v>979</c:v>
                </c:pt>
              </c:numCache>
            </c:numRef>
          </c:val>
        </c:ser>
        <c:ser>
          <c:idx val="2"/>
          <c:order val="2"/>
          <c:tx>
            <c:strRef>
              <c:f>hbspec.graph!$E$5</c:f>
              <c:strCache>
                <c:ptCount val="1"/>
                <c:pt idx="0">
                  <c:v> Staff Collections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hbspec.graph!$F$2:$M$2</c:f>
              <c:numCache>
                <c:formatCode>0</c:formatCode>
                <c:ptCount val="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</c:numCache>
            </c:numRef>
          </c:cat>
          <c:val>
            <c:numRef>
              <c:f>hbspec.graph!$F$5:$M$5</c:f>
              <c:numCache>
                <c:formatCode>#,##0</c:formatCode>
                <c:ptCount val="8"/>
                <c:pt idx="3">
                  <c:v>489</c:v>
                </c:pt>
                <c:pt idx="4">
                  <c:v>893</c:v>
                </c:pt>
                <c:pt idx="5">
                  <c:v>916</c:v>
                </c:pt>
                <c:pt idx="6">
                  <c:v>746</c:v>
                </c:pt>
                <c:pt idx="7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282464"/>
        <c:axId val="194283024"/>
      </c:barChart>
      <c:catAx>
        <c:axId val="1942824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28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283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282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14095449500555"/>
          <c:y val="0.1500815660685155"/>
          <c:w val="0.1309655937846837"/>
          <c:h val="0.10440456769983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INTERMOUNTAIN HERBARIUM
Service Recipients, 1989-1996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7669256381798"/>
          <c:y val="0.12071778140293637"/>
          <c:w val="0.76248612652608216"/>
          <c:h val="0.81239804241435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hbspec.graph!$E$22</c:f>
              <c:strCache>
                <c:ptCount val="1"/>
                <c:pt idx="0">
                  <c:v>Utah State University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hbspec.graph!$F$21:$M$21</c:f>
              <c:numCache>
                <c:formatCode>0</c:formatCode>
                <c:ptCount val="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</c:numCache>
            </c:numRef>
          </c:cat>
          <c:val>
            <c:numRef>
              <c:f>hbspec.graph!$F$22:$M$22</c:f>
              <c:numCache>
                <c:formatCode>0</c:formatCode>
                <c:ptCount val="8"/>
                <c:pt idx="0">
                  <c:v>2560</c:v>
                </c:pt>
                <c:pt idx="1">
                  <c:v>8304</c:v>
                </c:pt>
                <c:pt idx="2">
                  <c:v>2568</c:v>
                </c:pt>
                <c:pt idx="3">
                  <c:v>2995</c:v>
                </c:pt>
                <c:pt idx="4">
                  <c:v>2190</c:v>
                </c:pt>
                <c:pt idx="5">
                  <c:v>2220</c:v>
                </c:pt>
                <c:pt idx="6" formatCode="#,##0">
                  <c:v>12355</c:v>
                </c:pt>
                <c:pt idx="7" formatCode="#,##0">
                  <c:v>3905</c:v>
                </c:pt>
              </c:numCache>
            </c:numRef>
          </c:val>
        </c:ser>
        <c:ser>
          <c:idx val="1"/>
          <c:order val="1"/>
          <c:tx>
            <c:strRef>
              <c:f>hbspec.graph!$E$23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hbspec.graph!$F$21:$M$21</c:f>
              <c:numCache>
                <c:formatCode>0</c:formatCode>
                <c:ptCount val="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</c:numCache>
            </c:numRef>
          </c:cat>
          <c:val>
            <c:numRef>
              <c:f>hbspec.graph!$F$23:$M$23</c:f>
              <c:numCache>
                <c:formatCode>0</c:formatCode>
                <c:ptCount val="8"/>
                <c:pt idx="2">
                  <c:v>1310</c:v>
                </c:pt>
                <c:pt idx="3">
                  <c:v>1912</c:v>
                </c:pt>
                <c:pt idx="4">
                  <c:v>2195</c:v>
                </c:pt>
                <c:pt idx="5">
                  <c:v>2365</c:v>
                </c:pt>
                <c:pt idx="6">
                  <c:v>4955</c:v>
                </c:pt>
                <c:pt idx="7" formatCode="#,##0">
                  <c:v>2535</c:v>
                </c:pt>
              </c:numCache>
            </c:numRef>
          </c:val>
        </c:ser>
        <c:ser>
          <c:idx val="2"/>
          <c:order val="2"/>
          <c:tx>
            <c:strRef>
              <c:f>hbspec.graph!$E$24</c:f>
              <c:strCache>
                <c:ptCount val="1"/>
                <c:pt idx="0">
                  <c:v>Federal Agencies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hbspec.graph!$F$21:$M$21</c:f>
              <c:numCache>
                <c:formatCode>0</c:formatCode>
                <c:ptCount val="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</c:numCache>
            </c:numRef>
          </c:cat>
          <c:val>
            <c:numRef>
              <c:f>hbspec.graph!$F$24:$M$24</c:f>
              <c:numCache>
                <c:formatCode>0</c:formatCode>
                <c:ptCount val="8"/>
                <c:pt idx="0">
                  <c:v>1555</c:v>
                </c:pt>
                <c:pt idx="1">
                  <c:v>1668</c:v>
                </c:pt>
                <c:pt idx="2">
                  <c:v>1485</c:v>
                </c:pt>
                <c:pt idx="3">
                  <c:v>2095</c:v>
                </c:pt>
                <c:pt idx="4">
                  <c:v>2695</c:v>
                </c:pt>
                <c:pt idx="5">
                  <c:v>2575</c:v>
                </c:pt>
                <c:pt idx="6">
                  <c:v>1136</c:v>
                </c:pt>
                <c:pt idx="7" formatCode="#,##0">
                  <c:v>800</c:v>
                </c:pt>
              </c:numCache>
            </c:numRef>
          </c:val>
        </c:ser>
        <c:ser>
          <c:idx val="3"/>
          <c:order val="3"/>
          <c:tx>
            <c:strRef>
              <c:f>hbspec.graph!$E$25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hbspec.graph!$F$21:$M$21</c:f>
              <c:numCache>
                <c:formatCode>0</c:formatCode>
                <c:ptCount val="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</c:numCache>
            </c:numRef>
          </c:cat>
          <c:val>
            <c:numRef>
              <c:f>hbspec.graph!$F$25:$M$25</c:f>
              <c:numCache>
                <c:formatCode>0</c:formatCode>
                <c:ptCount val="8"/>
                <c:pt idx="0">
                  <c:v>385</c:v>
                </c:pt>
                <c:pt idx="2">
                  <c:v>1644</c:v>
                </c:pt>
                <c:pt idx="3">
                  <c:v>785</c:v>
                </c:pt>
                <c:pt idx="4">
                  <c:v>3585</c:v>
                </c:pt>
                <c:pt idx="5">
                  <c:v>2095</c:v>
                </c:pt>
                <c:pt idx="6">
                  <c:v>1110</c:v>
                </c:pt>
                <c:pt idx="7" formatCode="#,##0">
                  <c:v>1590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35200"/>
        <c:axId val="194635760"/>
      </c:barChart>
      <c:catAx>
        <c:axId val="194635200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3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635760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3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29522752497225"/>
          <c:y val="0.13539967373572595"/>
          <c:w val="0.15760266370699222"/>
          <c:h val="0.138662316476345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INTERMOUNTAIN HERBARIUM
Origin of Visitors, 1992-1996</a:t>
            </a:r>
          </a:p>
        </c:rich>
      </c:tx>
      <c:layout>
        <c:manualLayout>
          <c:xMode val="edge"/>
          <c:yMode val="edge"/>
          <c:x val="0.36958934517203107"/>
          <c:y val="2.7732463295269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0754716981132"/>
          <c:y val="0.11582381729200653"/>
          <c:w val="0.77802441731409544"/>
          <c:h val="0.81239804241435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hbspec.graph!$H$55</c:f>
              <c:strCache>
                <c:ptCount val="1"/>
                <c:pt idx="0">
                  <c:v>Utah State University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hbspec.graph!$I$54:$M$54</c:f>
              <c:numCache>
                <c:formatCode>0</c:formatCode>
                <c:ptCount val="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</c:numCache>
            </c:numRef>
          </c:cat>
          <c:val>
            <c:numRef>
              <c:f>hbspec.graph!$I$55:$M$55</c:f>
              <c:numCache>
                <c:formatCode>0</c:formatCode>
                <c:ptCount val="5"/>
                <c:pt idx="0">
                  <c:v>96</c:v>
                </c:pt>
                <c:pt idx="1">
                  <c:v>107</c:v>
                </c:pt>
                <c:pt idx="2">
                  <c:v>137</c:v>
                </c:pt>
                <c:pt idx="3">
                  <c:v>140</c:v>
                </c:pt>
                <c:pt idx="4" formatCode="#,##0">
                  <c:v>105</c:v>
                </c:pt>
              </c:numCache>
            </c:numRef>
          </c:val>
        </c:ser>
        <c:ser>
          <c:idx val="1"/>
          <c:order val="1"/>
          <c:tx>
            <c:strRef>
              <c:f>hbspec.graph!$H$56</c:f>
              <c:strCache>
                <c:ptCount val="1"/>
                <c:pt idx="0">
                  <c:v>Other Herbaria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hbspec.graph!$I$54:$M$54</c:f>
              <c:numCache>
                <c:formatCode>0</c:formatCode>
                <c:ptCount val="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</c:numCache>
            </c:numRef>
          </c:cat>
          <c:val>
            <c:numRef>
              <c:f>hbspec.graph!$I$56:$M$56</c:f>
              <c:numCache>
                <c:formatCode>0</c:formatCode>
                <c:ptCount val="5"/>
                <c:pt idx="0">
                  <c:v>28</c:v>
                </c:pt>
                <c:pt idx="1">
                  <c:v>39</c:v>
                </c:pt>
                <c:pt idx="2">
                  <c:v>33</c:v>
                </c:pt>
                <c:pt idx="3">
                  <c:v>28</c:v>
                </c:pt>
                <c:pt idx="4" formatCode="#,##0">
                  <c:v>11</c:v>
                </c:pt>
              </c:numCache>
            </c:numRef>
          </c:val>
        </c:ser>
        <c:ser>
          <c:idx val="2"/>
          <c:order val="2"/>
          <c:tx>
            <c:strRef>
              <c:f>hbspec.graph!$H$57</c:f>
              <c:strCache>
                <c:ptCount val="1"/>
                <c:pt idx="0">
                  <c:v>Federal Agencies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hbspec.graph!$I$54:$M$54</c:f>
              <c:numCache>
                <c:formatCode>0</c:formatCode>
                <c:ptCount val="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</c:numCache>
            </c:numRef>
          </c:cat>
          <c:val>
            <c:numRef>
              <c:f>hbspec.graph!$I$57:$M$57</c:f>
              <c:numCache>
                <c:formatCode>0</c:formatCode>
                <c:ptCount val="5"/>
                <c:pt idx="0">
                  <c:v>29</c:v>
                </c:pt>
                <c:pt idx="1">
                  <c:v>25</c:v>
                </c:pt>
                <c:pt idx="2">
                  <c:v>54</c:v>
                </c:pt>
                <c:pt idx="3">
                  <c:v>26</c:v>
                </c:pt>
                <c:pt idx="4" formatCode="#,##0">
                  <c:v>35</c:v>
                </c:pt>
              </c:numCache>
            </c:numRef>
          </c:val>
        </c:ser>
        <c:ser>
          <c:idx val="3"/>
          <c:order val="3"/>
          <c:tx>
            <c:strRef>
              <c:f>hbspec.graph!$H$58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hbspec.graph!$I$54:$M$54</c:f>
              <c:numCache>
                <c:formatCode>0</c:formatCode>
                <c:ptCount val="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</c:numCache>
            </c:numRef>
          </c:cat>
          <c:val>
            <c:numRef>
              <c:f>hbspec.graph!$I$58:$M$58</c:f>
              <c:numCache>
                <c:formatCode>0</c:formatCode>
                <c:ptCount val="5"/>
                <c:pt idx="0">
                  <c:v>93</c:v>
                </c:pt>
                <c:pt idx="1">
                  <c:v>111</c:v>
                </c:pt>
                <c:pt idx="2">
                  <c:v>120</c:v>
                </c:pt>
                <c:pt idx="3">
                  <c:v>98</c:v>
                </c:pt>
                <c:pt idx="4" formatCode="#,##0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40240"/>
        <c:axId val="193727472"/>
      </c:barChart>
      <c:catAx>
        <c:axId val="194640240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27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72747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4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84461709211987"/>
          <c:y val="0.12398042414355628"/>
          <c:w val="0.15760266370699222"/>
          <c:h val="0.138662316476345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13</xdr:row>
      <xdr:rowOff>9525</xdr:rowOff>
    </xdr:from>
    <xdr:to>
      <xdr:col>15</xdr:col>
      <xdr:colOff>495300</xdr:colOff>
      <xdr:row>37</xdr:row>
      <xdr:rowOff>76200</xdr:rowOff>
    </xdr:to>
    <xdr:graphicFrame macro="">
      <xdr:nvGraphicFramePr>
        <xdr:cNvPr id="10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142875</xdr:rowOff>
    </xdr:from>
    <xdr:to>
      <xdr:col>14</xdr:col>
      <xdr:colOff>952500</xdr:colOff>
      <xdr:row>28</xdr:row>
      <xdr:rowOff>47625</xdr:rowOff>
    </xdr:to>
    <xdr:graphicFrame macro="">
      <xdr:nvGraphicFramePr>
        <xdr:cNvPr id="3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447675</xdr:colOff>
      <xdr:row>52</xdr:row>
      <xdr:rowOff>38100</xdr:rowOff>
    </xdr:from>
    <xdr:to>
      <xdr:col>14</xdr:col>
      <xdr:colOff>180975</xdr:colOff>
      <xdr:row>76</xdr:row>
      <xdr:rowOff>104775</xdr:rowOff>
    </xdr:to>
    <xdr:graphicFrame macro="">
      <xdr:nvGraphicFramePr>
        <xdr:cNvPr id="31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N40" transitionEvaluation="1"/>
  <dimension ref="A1:DJ121"/>
  <sheetViews>
    <sheetView showGridLines="0" tabSelected="1" topLeftCell="BN40" workbookViewId="0">
      <selection activeCell="A66" sqref="A66:XFD66"/>
    </sheetView>
  </sheetViews>
  <sheetFormatPr defaultColWidth="13.33203125" defaultRowHeight="13.2" x14ac:dyDescent="0.25"/>
  <cols>
    <col min="1" max="1" width="30.44140625" style="146" customWidth="1"/>
    <col min="2" max="59" width="13.33203125" style="146"/>
    <col min="60" max="60" width="11.33203125" style="146" customWidth="1"/>
    <col min="61" max="61" width="13.33203125" style="146"/>
    <col min="62" max="62" width="11.109375" style="146" customWidth="1"/>
    <col min="63" max="63" width="13.33203125" style="146"/>
    <col min="64" max="64" width="12.44140625" style="146" customWidth="1"/>
    <col min="65" max="65" width="13.33203125" style="146"/>
    <col min="66" max="66" width="11.33203125" style="146" customWidth="1"/>
    <col min="67" max="67" width="13.33203125" style="146"/>
    <col min="68" max="68" width="11.77734375" style="146" customWidth="1"/>
    <col min="69" max="69" width="13.33203125" style="146"/>
    <col min="70" max="72" width="10.44140625" style="146" customWidth="1"/>
    <col min="73" max="75" width="10.33203125" style="146" customWidth="1"/>
    <col min="76" max="76" width="10.44140625" style="146" customWidth="1"/>
    <col min="77" max="77" width="11.6640625" style="146" bestFit="1" customWidth="1"/>
    <col min="78" max="78" width="10.44140625" style="146" customWidth="1"/>
    <col min="79" max="79" width="10.33203125" style="146" customWidth="1"/>
    <col min="80" max="80" width="9.77734375" style="146" customWidth="1"/>
    <col min="81" max="81" width="10" style="146" customWidth="1"/>
    <col min="82" max="82" width="8.109375" style="146" customWidth="1"/>
    <col min="83" max="83" width="9.77734375" style="146" customWidth="1"/>
    <col min="84" max="84" width="8.109375" style="146" customWidth="1"/>
    <col min="85" max="85" width="7.44140625" style="146" customWidth="1"/>
    <col min="86" max="86" width="7.77734375" style="146" customWidth="1"/>
    <col min="87" max="87" width="7.33203125" style="146" customWidth="1"/>
    <col min="88" max="88" width="8.33203125" style="146" customWidth="1"/>
    <col min="89" max="89" width="7.77734375" style="146" customWidth="1"/>
    <col min="90" max="90" width="7.6640625" style="146" customWidth="1"/>
    <col min="91" max="95" width="8.33203125" style="146" customWidth="1"/>
    <col min="96" max="96" width="12.109375" style="153" customWidth="1"/>
    <col min="97" max="97" width="18.6640625" style="153" customWidth="1"/>
    <col min="98" max="98" width="27.44140625" style="147" bestFit="1" customWidth="1"/>
    <col min="99" max="99" width="12.109375" style="218" customWidth="1"/>
    <col min="100" max="100" width="12.6640625" style="218" customWidth="1"/>
    <col min="101" max="101" width="10.6640625" style="231" customWidth="1"/>
    <col min="102" max="102" width="15.6640625" style="231" customWidth="1"/>
    <col min="103" max="103" width="10" style="187" customWidth="1"/>
    <col min="104" max="104" width="15.44140625" style="187" customWidth="1"/>
    <col min="105" max="105" width="10" style="204" customWidth="1"/>
    <col min="106" max="106" width="11.33203125" style="204" customWidth="1"/>
    <col min="107" max="108" width="13.33203125" style="233"/>
    <col min="109" max="110" width="13.33203125" style="243"/>
    <col min="111" max="111" width="27.44140625" style="147" bestFit="1" customWidth="1"/>
    <col min="112" max="16384" width="13.33203125" style="146"/>
  </cols>
  <sheetData>
    <row r="1" spans="1:111" customFormat="1" x14ac:dyDescent="0.25">
      <c r="A1" s="29"/>
      <c r="B1" s="30">
        <v>1931</v>
      </c>
      <c r="C1" s="30">
        <v>1932</v>
      </c>
      <c r="D1" s="30">
        <v>1933</v>
      </c>
      <c r="E1" s="30">
        <v>1934</v>
      </c>
      <c r="F1" s="30">
        <v>1935</v>
      </c>
      <c r="G1" s="30">
        <v>1936</v>
      </c>
      <c r="H1" s="30">
        <v>1938</v>
      </c>
      <c r="I1" s="30">
        <v>1939</v>
      </c>
      <c r="J1" s="30">
        <v>1940</v>
      </c>
      <c r="K1" s="30">
        <v>1941</v>
      </c>
      <c r="L1" s="30">
        <v>1942</v>
      </c>
      <c r="M1" s="30">
        <v>1943</v>
      </c>
      <c r="N1" s="30">
        <v>1944</v>
      </c>
      <c r="O1" s="30">
        <v>1945</v>
      </c>
      <c r="P1" s="30">
        <v>1946</v>
      </c>
      <c r="Q1" s="30">
        <v>1947</v>
      </c>
      <c r="R1" s="30">
        <v>1948</v>
      </c>
      <c r="S1" s="30">
        <v>1949</v>
      </c>
      <c r="T1" s="30">
        <v>1950</v>
      </c>
      <c r="U1" s="30">
        <v>1951</v>
      </c>
      <c r="V1" s="30">
        <v>1952</v>
      </c>
      <c r="W1" s="30">
        <v>1953</v>
      </c>
      <c r="X1" s="30">
        <v>1954</v>
      </c>
      <c r="Y1" s="30">
        <v>1955</v>
      </c>
      <c r="Z1" s="30">
        <v>1956</v>
      </c>
      <c r="AA1" s="30">
        <v>1957</v>
      </c>
      <c r="AB1" s="30">
        <v>1958</v>
      </c>
      <c r="AC1" s="30">
        <v>1959</v>
      </c>
      <c r="AD1" s="30">
        <v>1960</v>
      </c>
      <c r="AE1" s="30">
        <v>1961</v>
      </c>
      <c r="AF1" s="30">
        <v>1962</v>
      </c>
      <c r="AG1" s="30">
        <v>1963</v>
      </c>
      <c r="AH1" s="30">
        <v>1964</v>
      </c>
      <c r="AI1" s="30">
        <v>1965</v>
      </c>
      <c r="AJ1" s="30">
        <v>1966</v>
      </c>
      <c r="AK1" s="30">
        <v>1967</v>
      </c>
      <c r="AL1" s="30">
        <v>1968</v>
      </c>
      <c r="AM1" s="30">
        <v>1969</v>
      </c>
      <c r="AN1" s="30">
        <v>1970</v>
      </c>
      <c r="AO1" s="30">
        <v>1971</v>
      </c>
      <c r="AP1" s="30">
        <v>1972</v>
      </c>
      <c r="AQ1" s="30">
        <v>1973</v>
      </c>
      <c r="AR1" s="30">
        <v>1974</v>
      </c>
      <c r="AS1" s="30">
        <v>1975</v>
      </c>
      <c r="AT1" s="30">
        <v>1976</v>
      </c>
      <c r="AU1" s="30">
        <v>1977</v>
      </c>
      <c r="AV1" s="30">
        <v>1978</v>
      </c>
      <c r="AW1" s="30">
        <v>1979</v>
      </c>
      <c r="AX1" s="30">
        <v>1980</v>
      </c>
      <c r="AY1" s="30">
        <v>1981</v>
      </c>
      <c r="AZ1" s="30">
        <v>1982</v>
      </c>
      <c r="BA1" s="30">
        <v>1983</v>
      </c>
      <c r="BB1" s="30">
        <v>1984</v>
      </c>
      <c r="BC1" s="30">
        <v>1985</v>
      </c>
      <c r="BD1" s="30">
        <v>1986</v>
      </c>
      <c r="BE1" s="30">
        <v>1987</v>
      </c>
      <c r="BF1" s="30">
        <v>1988</v>
      </c>
      <c r="BG1" s="30">
        <v>1989</v>
      </c>
      <c r="BH1" s="30">
        <v>1989</v>
      </c>
      <c r="BI1" s="30">
        <v>1990</v>
      </c>
      <c r="BJ1" s="30">
        <v>1990</v>
      </c>
      <c r="BK1" s="30">
        <v>1991</v>
      </c>
      <c r="BL1" s="30">
        <v>1991</v>
      </c>
      <c r="BM1" s="30">
        <v>1992</v>
      </c>
      <c r="BN1" s="30">
        <v>1992</v>
      </c>
      <c r="BO1" s="30">
        <v>1993</v>
      </c>
      <c r="BP1" s="30">
        <v>1993</v>
      </c>
      <c r="BR1" s="30">
        <v>1994</v>
      </c>
      <c r="BS1" s="30">
        <v>1994</v>
      </c>
      <c r="BT1" s="259">
        <v>1995</v>
      </c>
      <c r="BU1" s="260"/>
      <c r="BV1" s="259">
        <v>1996</v>
      </c>
      <c r="BW1" s="260"/>
      <c r="BX1" s="116">
        <v>1997</v>
      </c>
      <c r="BY1" s="117"/>
      <c r="BZ1" s="259">
        <v>1998</v>
      </c>
      <c r="CA1" s="261"/>
      <c r="CB1" s="262">
        <v>1999</v>
      </c>
      <c r="CC1" s="263"/>
      <c r="CD1" s="280">
        <v>2000</v>
      </c>
      <c r="CE1" s="281"/>
      <c r="CF1" s="270">
        <v>2001</v>
      </c>
      <c r="CG1" s="271"/>
      <c r="CH1" s="268">
        <v>2002</v>
      </c>
      <c r="CI1" s="269"/>
      <c r="CJ1" s="267">
        <v>2003</v>
      </c>
      <c r="CK1" s="267"/>
      <c r="CL1" s="114">
        <v>2004</v>
      </c>
      <c r="CM1" s="115"/>
      <c r="CN1" s="278">
        <v>2005</v>
      </c>
      <c r="CO1" s="278"/>
      <c r="CP1" s="292">
        <v>2006</v>
      </c>
      <c r="CQ1" s="293"/>
      <c r="CR1" s="294">
        <v>2007</v>
      </c>
      <c r="CS1" s="294"/>
      <c r="CT1" s="161"/>
      <c r="CU1" s="284">
        <v>2008</v>
      </c>
      <c r="CV1" s="285"/>
      <c r="CW1" s="286">
        <v>2009</v>
      </c>
      <c r="CX1" s="287"/>
      <c r="CY1" s="288">
        <v>2010</v>
      </c>
      <c r="CZ1" s="289"/>
      <c r="DA1" s="290">
        <v>2011</v>
      </c>
      <c r="DB1" s="291"/>
      <c r="DC1" s="282">
        <v>2012</v>
      </c>
      <c r="DD1" s="283"/>
      <c r="DE1" s="253">
        <v>2013</v>
      </c>
      <c r="DF1" s="254"/>
      <c r="DG1" s="47"/>
    </row>
    <row r="2" spans="1:111" customFormat="1" x14ac:dyDescent="0.25">
      <c r="A2" s="2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4"/>
      <c r="BF2" s="34"/>
      <c r="BG2" s="34" t="s">
        <v>0</v>
      </c>
      <c r="BH2" s="34" t="s">
        <v>1</v>
      </c>
      <c r="BI2" s="34" t="s">
        <v>0</v>
      </c>
      <c r="BJ2" s="34" t="s">
        <v>1</v>
      </c>
      <c r="BK2" s="34" t="s">
        <v>0</v>
      </c>
      <c r="BL2" s="34" t="s">
        <v>1</v>
      </c>
      <c r="BM2" s="34" t="s">
        <v>0</v>
      </c>
      <c r="BN2" s="34" t="s">
        <v>1</v>
      </c>
      <c r="BO2" s="34" t="s">
        <v>0</v>
      </c>
      <c r="BP2" s="34" t="s">
        <v>1</v>
      </c>
      <c r="BR2" s="34" t="s">
        <v>0</v>
      </c>
      <c r="BS2" s="34" t="s">
        <v>106</v>
      </c>
      <c r="BT2" s="34" t="s">
        <v>0</v>
      </c>
      <c r="BU2" s="34" t="s">
        <v>106</v>
      </c>
      <c r="BV2" s="34" t="s">
        <v>0</v>
      </c>
      <c r="BW2" s="34" t="s">
        <v>106</v>
      </c>
      <c r="BX2" s="34" t="s">
        <v>0</v>
      </c>
      <c r="BY2" s="34" t="s">
        <v>106</v>
      </c>
      <c r="BZ2" s="34" t="s">
        <v>0</v>
      </c>
      <c r="CA2" s="34" t="s">
        <v>106</v>
      </c>
      <c r="CB2" s="58" t="s">
        <v>0</v>
      </c>
      <c r="CC2" s="58" t="s">
        <v>106</v>
      </c>
      <c r="CD2" s="59" t="s">
        <v>0</v>
      </c>
      <c r="CE2" s="59" t="s">
        <v>106</v>
      </c>
      <c r="CF2" s="63" t="s">
        <v>0</v>
      </c>
      <c r="CG2" s="63" t="s">
        <v>106</v>
      </c>
      <c r="CH2" s="64" t="s">
        <v>0</v>
      </c>
      <c r="CI2" s="64" t="s">
        <v>106</v>
      </c>
      <c r="CJ2" s="65" t="s">
        <v>0</v>
      </c>
      <c r="CK2" s="65" t="s">
        <v>106</v>
      </c>
      <c r="CL2" s="65" t="s">
        <v>0</v>
      </c>
      <c r="CM2" s="65" t="s">
        <v>106</v>
      </c>
      <c r="CN2" s="128"/>
      <c r="CO2" s="128"/>
      <c r="CP2" s="63" t="s">
        <v>0</v>
      </c>
      <c r="CQ2" s="63" t="s">
        <v>106</v>
      </c>
      <c r="CR2" s="149" t="s">
        <v>0</v>
      </c>
      <c r="CS2" s="149" t="s">
        <v>154</v>
      </c>
      <c r="CT2" s="148"/>
      <c r="CU2" s="205" t="s">
        <v>0</v>
      </c>
      <c r="CV2" s="205" t="s">
        <v>154</v>
      </c>
      <c r="CW2" s="219" t="s">
        <v>0</v>
      </c>
      <c r="CX2" s="219" t="s">
        <v>154</v>
      </c>
      <c r="CY2" s="169" t="s">
        <v>0</v>
      </c>
      <c r="CZ2" s="169" t="s">
        <v>154</v>
      </c>
      <c r="DA2" s="165" t="s">
        <v>0</v>
      </c>
      <c r="DB2" s="165" t="s">
        <v>154</v>
      </c>
      <c r="DC2" s="232" t="s">
        <v>0</v>
      </c>
      <c r="DD2" s="232" t="s">
        <v>154</v>
      </c>
      <c r="DE2" s="232" t="s">
        <v>0</v>
      </c>
      <c r="DF2" s="232" t="s">
        <v>154</v>
      </c>
      <c r="DG2" s="48"/>
    </row>
    <row r="3" spans="1:111" customFormat="1" ht="20.25" customHeight="1" x14ac:dyDescent="0.25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9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29"/>
      <c r="BH3" s="29"/>
      <c r="BI3" s="29"/>
      <c r="BJ3" s="29"/>
      <c r="BK3" s="29"/>
      <c r="BL3" s="29"/>
      <c r="BM3" s="29"/>
      <c r="BN3" s="29"/>
      <c r="BO3" s="29"/>
      <c r="BP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58"/>
      <c r="CC3" s="58"/>
      <c r="CD3" s="59"/>
      <c r="CE3" s="59"/>
      <c r="CF3" s="66"/>
      <c r="CG3" s="66"/>
      <c r="CH3" s="60"/>
      <c r="CI3" s="61"/>
      <c r="CJ3" s="62"/>
      <c r="CK3" s="62"/>
      <c r="CL3" s="85"/>
      <c r="CM3" s="85"/>
      <c r="CN3" s="129"/>
      <c r="CO3" s="129"/>
      <c r="CP3" s="66"/>
      <c r="CQ3" s="66"/>
      <c r="CR3" s="150"/>
      <c r="CS3" s="150"/>
      <c r="CT3" s="35" t="s">
        <v>2</v>
      </c>
      <c r="CU3" s="206"/>
      <c r="CV3" s="206"/>
      <c r="CW3" s="220"/>
      <c r="CX3" s="220"/>
      <c r="CY3" s="170"/>
      <c r="CZ3" s="170"/>
      <c r="DA3" s="188"/>
      <c r="DB3" s="188"/>
      <c r="DC3" s="233"/>
      <c r="DD3" s="233"/>
      <c r="DE3" s="243"/>
      <c r="DF3" s="243"/>
      <c r="DG3" s="35" t="s">
        <v>2</v>
      </c>
    </row>
    <row r="4" spans="1:111" customFormat="1" x14ac:dyDescent="0.25">
      <c r="A4" s="37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38">
        <v>289</v>
      </c>
      <c r="BH4" s="29"/>
      <c r="BI4" s="38">
        <v>422</v>
      </c>
      <c r="BJ4" s="29"/>
      <c r="BK4" s="38">
        <v>1723</v>
      </c>
      <c r="BL4" s="29"/>
      <c r="BM4" s="38">
        <v>355</v>
      </c>
      <c r="BN4" s="29"/>
      <c r="BO4" s="38">
        <v>637</v>
      </c>
      <c r="BP4" s="29"/>
      <c r="BR4" s="38">
        <v>601</v>
      </c>
      <c r="BS4" s="38">
        <v>9</v>
      </c>
      <c r="BT4" s="29">
        <v>859</v>
      </c>
      <c r="BU4" s="29">
        <v>8</v>
      </c>
      <c r="BV4" s="29">
        <v>303</v>
      </c>
      <c r="BW4" s="29">
        <v>3</v>
      </c>
      <c r="BX4" s="29">
        <v>1105</v>
      </c>
      <c r="BY4" s="29">
        <v>4</v>
      </c>
      <c r="BZ4" s="29">
        <v>827</v>
      </c>
      <c r="CA4" s="29">
        <v>4</v>
      </c>
      <c r="CB4" s="58">
        <v>1182</v>
      </c>
      <c r="CC4" s="58">
        <v>8</v>
      </c>
      <c r="CD4" s="59">
        <v>850</v>
      </c>
      <c r="CE4" s="59">
        <v>8</v>
      </c>
      <c r="CF4" s="66">
        <v>502</v>
      </c>
      <c r="CG4" s="66">
        <v>9</v>
      </c>
      <c r="CH4" s="61">
        <v>1831</v>
      </c>
      <c r="CI4" s="61">
        <v>11</v>
      </c>
      <c r="CJ4" s="62">
        <v>613</v>
      </c>
      <c r="CK4" s="62">
        <v>8</v>
      </c>
      <c r="CL4" s="85">
        <v>493</v>
      </c>
      <c r="CM4" s="85">
        <v>6</v>
      </c>
      <c r="CN4" s="129">
        <v>1313</v>
      </c>
      <c r="CO4" s="129">
        <v>4</v>
      </c>
      <c r="CP4" s="66">
        <v>1016</v>
      </c>
      <c r="CQ4" s="66">
        <v>7</v>
      </c>
      <c r="CR4" s="150">
        <v>1072</v>
      </c>
      <c r="CS4" s="150">
        <v>8</v>
      </c>
      <c r="CT4" s="162" t="s">
        <v>3</v>
      </c>
      <c r="CU4" s="206">
        <v>939</v>
      </c>
      <c r="CV4" s="206">
        <v>9</v>
      </c>
      <c r="CW4" s="220">
        <v>200</v>
      </c>
      <c r="CX4" s="220">
        <v>4</v>
      </c>
      <c r="CY4" s="170">
        <v>415</v>
      </c>
      <c r="CZ4" s="170">
        <v>5</v>
      </c>
      <c r="DA4" s="188">
        <v>438</v>
      </c>
      <c r="DB4" s="188">
        <v>2</v>
      </c>
      <c r="DC4" s="233">
        <v>308</v>
      </c>
      <c r="DD4" s="233">
        <v>3</v>
      </c>
      <c r="DE4" s="243">
        <v>1578</v>
      </c>
      <c r="DF4" s="243">
        <v>8</v>
      </c>
      <c r="DG4" s="37" t="s">
        <v>3</v>
      </c>
    </row>
    <row r="5" spans="1:111" customFormat="1" x14ac:dyDescent="0.25">
      <c r="A5" s="37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38">
        <v>0</v>
      </c>
      <c r="BH5" s="29"/>
      <c r="BI5" s="38">
        <v>100</v>
      </c>
      <c r="BJ5" s="29"/>
      <c r="BK5" s="38">
        <v>127</v>
      </c>
      <c r="BL5" s="29"/>
      <c r="BM5" s="38">
        <v>41</v>
      </c>
      <c r="BN5" s="29"/>
      <c r="BO5" s="38">
        <v>102</v>
      </c>
      <c r="BP5" s="29"/>
      <c r="BR5" s="38">
        <v>829</v>
      </c>
      <c r="BS5" s="38">
        <v>15</v>
      </c>
      <c r="BT5" s="29">
        <v>687</v>
      </c>
      <c r="BU5" s="29">
        <v>14</v>
      </c>
      <c r="BV5" s="29">
        <v>979</v>
      </c>
      <c r="BW5" s="29">
        <v>14</v>
      </c>
      <c r="BX5" s="29">
        <v>1201</v>
      </c>
      <c r="BY5" s="29"/>
      <c r="BZ5" s="29">
        <v>1054</v>
      </c>
      <c r="CA5" s="29"/>
      <c r="CB5" s="58">
        <v>281</v>
      </c>
      <c r="CC5" s="58">
        <v>6</v>
      </c>
      <c r="CD5" s="59">
        <v>1</v>
      </c>
      <c r="CE5" s="59">
        <v>1</v>
      </c>
      <c r="CF5" s="66">
        <v>573</v>
      </c>
      <c r="CG5" s="66">
        <v>12</v>
      </c>
      <c r="CH5" s="61">
        <v>566</v>
      </c>
      <c r="CI5" s="61">
        <v>14</v>
      </c>
      <c r="CJ5" s="62">
        <v>97</v>
      </c>
      <c r="CK5" s="62">
        <v>9</v>
      </c>
      <c r="CL5" s="85">
        <v>222</v>
      </c>
      <c r="CM5" s="85">
        <v>11</v>
      </c>
      <c r="CN5" s="129">
        <v>1833</v>
      </c>
      <c r="CO5" s="129">
        <v>15</v>
      </c>
      <c r="CP5" s="66">
        <v>308</v>
      </c>
      <c r="CQ5" s="66">
        <v>9</v>
      </c>
      <c r="CR5" s="150">
        <v>340</v>
      </c>
      <c r="CS5" s="150">
        <v>7</v>
      </c>
      <c r="CT5" s="162" t="s">
        <v>4</v>
      </c>
      <c r="CU5" s="206">
        <v>454</v>
      </c>
      <c r="CV5" s="206">
        <v>15</v>
      </c>
      <c r="CW5" s="220">
        <v>761</v>
      </c>
      <c r="CX5" s="220">
        <v>68</v>
      </c>
      <c r="CY5" s="170">
        <v>868</v>
      </c>
      <c r="CZ5" s="170">
        <v>9</v>
      </c>
      <c r="DA5" s="188">
        <v>505</v>
      </c>
      <c r="DB5" s="188">
        <v>5</v>
      </c>
      <c r="DC5" s="233">
        <v>610</v>
      </c>
      <c r="DD5" s="233">
        <v>7</v>
      </c>
      <c r="DE5" s="243">
        <v>497</v>
      </c>
      <c r="DF5" s="243">
        <v>8</v>
      </c>
      <c r="DG5" s="37" t="s">
        <v>4</v>
      </c>
    </row>
    <row r="6" spans="1:111" customFormat="1" x14ac:dyDescent="0.25">
      <c r="A6" s="37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38">
        <v>489</v>
      </c>
      <c r="BN6" s="29"/>
      <c r="BO6" s="38">
        <v>893</v>
      </c>
      <c r="BP6" s="29"/>
      <c r="BR6" s="38">
        <v>916</v>
      </c>
      <c r="BS6" s="29"/>
      <c r="BT6" s="29">
        <v>746</v>
      </c>
      <c r="BU6" s="29"/>
      <c r="BV6" s="29">
        <v>98</v>
      </c>
      <c r="BW6" s="29"/>
      <c r="BX6" s="29">
        <v>214</v>
      </c>
      <c r="BY6" s="29"/>
      <c r="BZ6" s="29">
        <v>357</v>
      </c>
      <c r="CA6" s="29"/>
      <c r="CB6" s="58">
        <v>960</v>
      </c>
      <c r="CC6" s="58">
        <v>6</v>
      </c>
      <c r="CD6" s="59">
        <v>477</v>
      </c>
      <c r="CE6" s="59">
        <v>9</v>
      </c>
      <c r="CF6" s="66">
        <v>344</v>
      </c>
      <c r="CG6" s="66">
        <v>5</v>
      </c>
      <c r="CH6" s="61">
        <v>207</v>
      </c>
      <c r="CI6" s="61">
        <v>5</v>
      </c>
      <c r="CJ6" s="62">
        <v>157</v>
      </c>
      <c r="CK6" s="62">
        <v>4</v>
      </c>
      <c r="CL6" s="85">
        <v>476</v>
      </c>
      <c r="CM6" s="85">
        <v>4</v>
      </c>
      <c r="CN6" s="129">
        <v>103</v>
      </c>
      <c r="CO6" s="129">
        <v>3</v>
      </c>
      <c r="CP6" s="66">
        <v>341</v>
      </c>
      <c r="CQ6" s="66">
        <v>4</v>
      </c>
      <c r="CR6" s="150">
        <v>226</v>
      </c>
      <c r="CS6" s="150">
        <v>2</v>
      </c>
      <c r="CT6" s="162" t="s">
        <v>5</v>
      </c>
      <c r="CU6" s="206">
        <v>253</v>
      </c>
      <c r="CV6" s="206">
        <v>3</v>
      </c>
      <c r="CW6" s="220"/>
      <c r="CX6" s="220"/>
      <c r="CY6" s="170">
        <v>475</v>
      </c>
      <c r="CZ6" s="170">
        <v>3</v>
      </c>
      <c r="DA6" s="188">
        <v>235</v>
      </c>
      <c r="DB6" s="188">
        <v>4</v>
      </c>
      <c r="DC6" s="233">
        <v>194</v>
      </c>
      <c r="DD6" s="233">
        <v>1</v>
      </c>
      <c r="DE6" s="243">
        <v>57</v>
      </c>
      <c r="DF6" s="243">
        <v>6</v>
      </c>
      <c r="DG6" s="37" t="s">
        <v>5</v>
      </c>
    </row>
    <row r="7" spans="1:111" customForma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58"/>
      <c r="CC7" s="58"/>
      <c r="CD7" s="59"/>
      <c r="CE7" s="59"/>
      <c r="CF7" s="66"/>
      <c r="CG7" s="66"/>
      <c r="CH7" s="60"/>
      <c r="CI7" s="61"/>
      <c r="CJ7" s="62"/>
      <c r="CK7" s="62"/>
      <c r="CL7" s="85"/>
      <c r="CM7" s="85"/>
      <c r="CN7" s="129"/>
      <c r="CO7" s="129"/>
      <c r="CP7" s="66"/>
      <c r="CQ7" s="66"/>
      <c r="CR7" s="150"/>
      <c r="CS7" s="150"/>
      <c r="CT7" s="163"/>
      <c r="CU7" s="206"/>
      <c r="CV7" s="206"/>
      <c r="CW7" s="220"/>
      <c r="CX7" s="220"/>
      <c r="CY7" s="170"/>
      <c r="CZ7" s="170"/>
      <c r="DA7" s="188"/>
      <c r="DB7" s="188"/>
      <c r="DC7" s="233"/>
      <c r="DD7" s="233"/>
      <c r="DE7" s="243"/>
      <c r="DF7" s="243"/>
      <c r="DG7" s="29"/>
    </row>
    <row r="8" spans="1:111" s="13" customFormat="1" ht="14.4" x14ac:dyDescent="0.3">
      <c r="A8" s="35" t="s">
        <v>6</v>
      </c>
      <c r="B8" s="40">
        <v>0</v>
      </c>
      <c r="C8" s="40">
        <v>2147</v>
      </c>
      <c r="D8" s="40">
        <v>5684</v>
      </c>
      <c r="E8" s="40">
        <v>10599</v>
      </c>
      <c r="F8" s="40">
        <v>15000</v>
      </c>
      <c r="G8" s="40">
        <v>19857</v>
      </c>
      <c r="H8" s="40">
        <v>23608</v>
      </c>
      <c r="I8" s="40">
        <v>31852</v>
      </c>
      <c r="J8" s="40">
        <v>37937</v>
      </c>
      <c r="K8" s="40">
        <v>46128</v>
      </c>
      <c r="L8" s="40">
        <v>50968</v>
      </c>
      <c r="M8" s="40">
        <v>55968</v>
      </c>
      <c r="N8" s="40">
        <v>61890</v>
      </c>
      <c r="O8" s="40">
        <v>64488</v>
      </c>
      <c r="P8" s="40">
        <v>67085</v>
      </c>
      <c r="Q8" s="40">
        <v>74726</v>
      </c>
      <c r="R8" s="40">
        <v>78040</v>
      </c>
      <c r="S8" s="40">
        <v>79704</v>
      </c>
      <c r="T8" s="40">
        <v>80951</v>
      </c>
      <c r="U8" s="40">
        <v>84354</v>
      </c>
      <c r="V8" s="40">
        <v>86291</v>
      </c>
      <c r="W8" s="40">
        <v>89812</v>
      </c>
      <c r="X8" s="40">
        <v>93677</v>
      </c>
      <c r="Y8" s="40">
        <v>95657</v>
      </c>
      <c r="Z8" s="40">
        <v>96807</v>
      </c>
      <c r="AA8" s="40">
        <v>97367</v>
      </c>
      <c r="AB8" s="40">
        <v>98226</v>
      </c>
      <c r="AC8" s="40">
        <v>99201</v>
      </c>
      <c r="AD8" s="40">
        <v>100044</v>
      </c>
      <c r="AE8" s="40">
        <v>102544</v>
      </c>
      <c r="AF8" s="40">
        <v>104401</v>
      </c>
      <c r="AG8" s="40">
        <v>106190</v>
      </c>
      <c r="AH8" s="40">
        <v>108235</v>
      </c>
      <c r="AI8" s="40">
        <v>110795</v>
      </c>
      <c r="AJ8" s="40">
        <v>113980</v>
      </c>
      <c r="AK8" s="40">
        <v>117030</v>
      </c>
      <c r="AL8" s="40">
        <v>120135</v>
      </c>
      <c r="AM8" s="40">
        <v>125325</v>
      </c>
      <c r="AN8" s="40">
        <v>128355</v>
      </c>
      <c r="AO8" s="40">
        <v>130086</v>
      </c>
      <c r="AP8" s="40">
        <v>133718</v>
      </c>
      <c r="AQ8" s="40">
        <v>136910</v>
      </c>
      <c r="AR8" s="40">
        <v>139396</v>
      </c>
      <c r="AS8" s="40">
        <v>143335</v>
      </c>
      <c r="AT8" s="40">
        <v>146336</v>
      </c>
      <c r="AU8" s="40">
        <v>151337</v>
      </c>
      <c r="AV8" s="40">
        <v>156533</v>
      </c>
      <c r="AW8" s="40">
        <v>163465</v>
      </c>
      <c r="AX8" s="40">
        <v>166111</v>
      </c>
      <c r="AY8" s="40">
        <v>172757</v>
      </c>
      <c r="AZ8" s="40">
        <v>176071</v>
      </c>
      <c r="BA8" s="40">
        <v>182220</v>
      </c>
      <c r="BB8" s="40">
        <v>186565</v>
      </c>
      <c r="BC8" s="40">
        <v>191653</v>
      </c>
      <c r="BD8" s="40">
        <v>196719</v>
      </c>
      <c r="BE8" s="40">
        <v>200025</v>
      </c>
      <c r="BF8" s="40">
        <v>203949</v>
      </c>
      <c r="BG8" s="40">
        <v>206134</v>
      </c>
      <c r="BH8" s="32"/>
      <c r="BI8" s="40">
        <v>206993</v>
      </c>
      <c r="BJ8" s="32"/>
      <c r="BK8" s="40">
        <v>208540</v>
      </c>
      <c r="BL8" s="32"/>
      <c r="BM8" s="40">
        <v>209418</v>
      </c>
      <c r="BN8" s="32"/>
      <c r="BO8" s="40">
        <v>211001</v>
      </c>
      <c r="BP8" s="32"/>
      <c r="BR8" s="40">
        <v>213500</v>
      </c>
      <c r="BS8" s="32"/>
      <c r="BT8" s="32">
        <v>218030</v>
      </c>
      <c r="BU8" s="32"/>
      <c r="BV8" s="32">
        <v>219515</v>
      </c>
      <c r="BW8" s="32"/>
      <c r="BX8" s="32">
        <v>221977</v>
      </c>
      <c r="BY8" s="32"/>
      <c r="BZ8" s="32">
        <v>225301</v>
      </c>
      <c r="CA8" s="32"/>
      <c r="CB8" s="58">
        <v>227347</v>
      </c>
      <c r="CC8" s="58"/>
      <c r="CD8" s="59">
        <v>230097</v>
      </c>
      <c r="CE8" s="59"/>
      <c r="CF8" s="67">
        <v>232757</v>
      </c>
      <c r="CG8" s="67"/>
      <c r="CH8" s="68">
        <v>234687</v>
      </c>
      <c r="CI8" s="68"/>
      <c r="CJ8" s="69">
        <v>236679</v>
      </c>
      <c r="CK8" s="69"/>
      <c r="CL8" s="86">
        <v>239454</v>
      </c>
      <c r="CM8" s="86"/>
      <c r="CN8" s="130">
        <v>244235</v>
      </c>
      <c r="CO8" s="130"/>
      <c r="CP8" s="137">
        <v>246405</v>
      </c>
      <c r="CQ8" s="137"/>
      <c r="CR8" s="151">
        <v>248154</v>
      </c>
      <c r="CS8" s="151"/>
      <c r="CT8" s="35" t="s">
        <v>6</v>
      </c>
      <c r="CU8" s="207">
        <v>250002</v>
      </c>
      <c r="CV8" s="207"/>
      <c r="CW8" s="221">
        <v>251518</v>
      </c>
      <c r="CX8" s="221"/>
      <c r="CY8" s="171">
        <v>253407</v>
      </c>
      <c r="CZ8" s="171"/>
      <c r="DA8" s="189">
        <v>256764</v>
      </c>
      <c r="DB8" s="190"/>
      <c r="DC8" s="234">
        <v>260227</v>
      </c>
      <c r="DD8" s="234"/>
      <c r="DE8" s="244">
        <v>267194</v>
      </c>
      <c r="DF8" s="244"/>
      <c r="DG8" s="35" t="s">
        <v>6</v>
      </c>
    </row>
    <row r="9" spans="1:111" customFormat="1" x14ac:dyDescent="0.25">
      <c r="A9" s="35" t="s">
        <v>7</v>
      </c>
      <c r="B9" s="36"/>
      <c r="C9" s="39">
        <f t="shared" ref="C9:L9" si="0">C8-B8</f>
        <v>2147</v>
      </c>
      <c r="D9" s="39">
        <f t="shared" si="0"/>
        <v>3537</v>
      </c>
      <c r="E9" s="39">
        <f t="shared" si="0"/>
        <v>4915</v>
      </c>
      <c r="F9" s="39">
        <f t="shared" si="0"/>
        <v>4401</v>
      </c>
      <c r="G9" s="39">
        <f t="shared" si="0"/>
        <v>4857</v>
      </c>
      <c r="H9" s="39">
        <f t="shared" si="0"/>
        <v>3751</v>
      </c>
      <c r="I9" s="39">
        <f t="shared" si="0"/>
        <v>8244</v>
      </c>
      <c r="J9" s="39">
        <f t="shared" si="0"/>
        <v>6085</v>
      </c>
      <c r="K9" s="39">
        <f t="shared" si="0"/>
        <v>8191</v>
      </c>
      <c r="L9" s="39">
        <f t="shared" si="0"/>
        <v>4840</v>
      </c>
      <c r="M9" s="39">
        <f t="shared" ref="M9:V9" si="1">M8-L8</f>
        <v>5000</v>
      </c>
      <c r="N9" s="39">
        <f t="shared" si="1"/>
        <v>5922</v>
      </c>
      <c r="O9" s="39">
        <f t="shared" si="1"/>
        <v>2598</v>
      </c>
      <c r="P9" s="39">
        <f t="shared" si="1"/>
        <v>2597</v>
      </c>
      <c r="Q9" s="39">
        <f t="shared" si="1"/>
        <v>7641</v>
      </c>
      <c r="R9" s="39">
        <f t="shared" si="1"/>
        <v>3314</v>
      </c>
      <c r="S9" s="39">
        <f t="shared" si="1"/>
        <v>1664</v>
      </c>
      <c r="T9" s="39">
        <f t="shared" si="1"/>
        <v>1247</v>
      </c>
      <c r="U9" s="39">
        <f t="shared" si="1"/>
        <v>3403</v>
      </c>
      <c r="V9" s="39">
        <f t="shared" si="1"/>
        <v>1937</v>
      </c>
      <c r="W9" s="39">
        <f t="shared" ref="W9:AF9" si="2">W8-V8</f>
        <v>3521</v>
      </c>
      <c r="X9" s="39">
        <f t="shared" si="2"/>
        <v>3865</v>
      </c>
      <c r="Y9" s="39">
        <f t="shared" si="2"/>
        <v>1980</v>
      </c>
      <c r="Z9" s="39">
        <f t="shared" si="2"/>
        <v>1150</v>
      </c>
      <c r="AA9" s="39">
        <f t="shared" si="2"/>
        <v>560</v>
      </c>
      <c r="AB9" s="39">
        <f t="shared" si="2"/>
        <v>859</v>
      </c>
      <c r="AC9" s="39">
        <f t="shared" si="2"/>
        <v>975</v>
      </c>
      <c r="AD9" s="39">
        <f t="shared" si="2"/>
        <v>843</v>
      </c>
      <c r="AE9" s="39">
        <f t="shared" si="2"/>
        <v>2500</v>
      </c>
      <c r="AF9" s="39">
        <f t="shared" si="2"/>
        <v>1857</v>
      </c>
      <c r="AG9" s="39">
        <f t="shared" ref="AG9:AP9" si="3">AG8-AF8</f>
        <v>1789</v>
      </c>
      <c r="AH9" s="39">
        <f t="shared" si="3"/>
        <v>2045</v>
      </c>
      <c r="AI9" s="39">
        <f t="shared" si="3"/>
        <v>2560</v>
      </c>
      <c r="AJ9" s="39">
        <f t="shared" si="3"/>
        <v>3185</v>
      </c>
      <c r="AK9" s="39">
        <f t="shared" si="3"/>
        <v>3050</v>
      </c>
      <c r="AL9" s="39">
        <f t="shared" si="3"/>
        <v>3105</v>
      </c>
      <c r="AM9" s="39">
        <f t="shared" si="3"/>
        <v>5190</v>
      </c>
      <c r="AN9" s="39">
        <f t="shared" si="3"/>
        <v>3030</v>
      </c>
      <c r="AO9" s="39">
        <f t="shared" si="3"/>
        <v>1731</v>
      </c>
      <c r="AP9" s="39">
        <f t="shared" si="3"/>
        <v>3632</v>
      </c>
      <c r="AQ9" s="39">
        <f t="shared" ref="AQ9:AZ9" si="4">AQ8-AP8</f>
        <v>3192</v>
      </c>
      <c r="AR9" s="39">
        <f t="shared" si="4"/>
        <v>2486</v>
      </c>
      <c r="AS9" s="39">
        <f t="shared" si="4"/>
        <v>3939</v>
      </c>
      <c r="AT9" s="39">
        <f t="shared" si="4"/>
        <v>3001</v>
      </c>
      <c r="AU9" s="39">
        <f t="shared" si="4"/>
        <v>5001</v>
      </c>
      <c r="AV9" s="39">
        <f t="shared" si="4"/>
        <v>5196</v>
      </c>
      <c r="AW9" s="39">
        <f t="shared" si="4"/>
        <v>6932</v>
      </c>
      <c r="AX9" s="39">
        <f t="shared" si="4"/>
        <v>2646</v>
      </c>
      <c r="AY9" s="39">
        <f t="shared" si="4"/>
        <v>6646</v>
      </c>
      <c r="AZ9" s="39">
        <f t="shared" si="4"/>
        <v>3314</v>
      </c>
      <c r="BA9" s="39">
        <f t="shared" ref="BA9:BG9" si="5">BA8-AZ8</f>
        <v>6149</v>
      </c>
      <c r="BB9" s="39">
        <f t="shared" si="5"/>
        <v>4345</v>
      </c>
      <c r="BC9" s="39">
        <f t="shared" si="5"/>
        <v>5088</v>
      </c>
      <c r="BD9" s="39">
        <f t="shared" si="5"/>
        <v>5066</v>
      </c>
      <c r="BE9" s="39">
        <f t="shared" si="5"/>
        <v>3306</v>
      </c>
      <c r="BF9" s="39">
        <f t="shared" si="5"/>
        <v>3924</v>
      </c>
      <c r="BG9" s="39">
        <f t="shared" si="5"/>
        <v>2185</v>
      </c>
      <c r="BH9" s="36"/>
      <c r="BI9" s="39">
        <f>BI8-BG8</f>
        <v>859</v>
      </c>
      <c r="BJ9" s="36"/>
      <c r="BK9" s="39">
        <f>BK8-BI8</f>
        <v>1547</v>
      </c>
      <c r="BL9" s="36"/>
      <c r="BM9" s="39">
        <f>BM8-BK8</f>
        <v>878</v>
      </c>
      <c r="BN9" s="36"/>
      <c r="BO9" s="39">
        <f>BO8-BM8</f>
        <v>1583</v>
      </c>
      <c r="BP9" s="36"/>
      <c r="BR9" s="39">
        <f>BR8-BO8</f>
        <v>2499</v>
      </c>
      <c r="BS9" s="36">
        <f>AVERAGE(BC9:BO9)</f>
        <v>2715.1111111111113</v>
      </c>
      <c r="BT9" s="39">
        <f>BT8-BR8</f>
        <v>4530</v>
      </c>
      <c r="BU9" s="36"/>
      <c r="BV9" s="39">
        <f>BV8-BT8</f>
        <v>1485</v>
      </c>
      <c r="BW9" s="36"/>
      <c r="BX9" s="39">
        <f>BX8-BV8</f>
        <v>2462</v>
      </c>
      <c r="BY9" s="36"/>
      <c r="BZ9" s="39">
        <f>BZ8-BX8</f>
        <v>3324</v>
      </c>
      <c r="CA9" s="36"/>
      <c r="CB9" s="58">
        <f>CB8-BZ8</f>
        <v>2046</v>
      </c>
      <c r="CC9" s="58"/>
      <c r="CD9" s="59">
        <v>2750</v>
      </c>
      <c r="CE9" s="59"/>
      <c r="CF9" s="70">
        <v>2660</v>
      </c>
      <c r="CG9" s="70"/>
      <c r="CH9" s="61">
        <f>CH8-CF8</f>
        <v>1930</v>
      </c>
      <c r="CI9" s="61"/>
      <c r="CJ9" s="62">
        <f>CJ8-CH8</f>
        <v>1992</v>
      </c>
      <c r="CK9" s="62"/>
      <c r="CL9" s="62">
        <f>CL8-CJ8</f>
        <v>2775</v>
      </c>
      <c r="CM9" s="85"/>
      <c r="CN9" s="131">
        <f>CN8-CL8</f>
        <v>4781</v>
      </c>
      <c r="CO9" s="129"/>
      <c r="CP9" s="66">
        <v>2170</v>
      </c>
      <c r="CQ9" s="66"/>
      <c r="CR9" s="150">
        <v>1749</v>
      </c>
      <c r="CS9" s="150"/>
      <c r="CT9" s="35" t="s">
        <v>7</v>
      </c>
      <c r="CU9" s="206">
        <f>CU8-CR8</f>
        <v>1848</v>
      </c>
      <c r="CV9" s="206"/>
      <c r="CW9" s="220">
        <f>CW8-CU8</f>
        <v>1516</v>
      </c>
      <c r="CX9" s="220"/>
      <c r="CY9" s="170">
        <v>1889</v>
      </c>
      <c r="CZ9" s="170"/>
      <c r="DA9" s="188">
        <f>DA8-CY8</f>
        <v>3357</v>
      </c>
      <c r="DB9" s="188"/>
      <c r="DC9" s="237">
        <f>DC8-DA8</f>
        <v>3463</v>
      </c>
      <c r="DD9" s="233"/>
      <c r="DE9" s="243">
        <f>DE8-DC8</f>
        <v>6967</v>
      </c>
      <c r="DF9" s="243"/>
      <c r="DG9" s="35" t="s">
        <v>7</v>
      </c>
    </row>
    <row r="10" spans="1:111" customForma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58"/>
      <c r="CC10" s="58"/>
      <c r="CD10" s="59"/>
      <c r="CE10" s="59"/>
      <c r="CF10" s="70"/>
      <c r="CG10" s="70"/>
      <c r="CH10" s="60"/>
      <c r="CI10" s="61"/>
      <c r="CJ10" s="62"/>
      <c r="CK10" s="62"/>
      <c r="CL10" s="85"/>
      <c r="CM10" s="85"/>
      <c r="CN10" s="129"/>
      <c r="CO10" s="129"/>
      <c r="CP10" s="66"/>
      <c r="CQ10" s="66"/>
      <c r="CR10" s="150"/>
      <c r="CS10" s="150"/>
      <c r="CT10" s="163"/>
      <c r="CU10" s="206"/>
      <c r="CV10" s="206"/>
      <c r="CW10" s="220"/>
      <c r="CX10" s="220"/>
      <c r="CY10" s="170"/>
      <c r="CZ10" s="170"/>
      <c r="DA10" s="188"/>
      <c r="DB10" s="188"/>
      <c r="DC10" s="233"/>
      <c r="DD10" s="233"/>
      <c r="DE10" s="243"/>
      <c r="DF10" s="243"/>
      <c r="DG10" s="29"/>
    </row>
    <row r="11" spans="1:111" customFormat="1" x14ac:dyDescent="0.25">
      <c r="A11" s="35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58"/>
      <c r="CC11" s="58"/>
      <c r="CD11" s="59"/>
      <c r="CE11" s="59"/>
      <c r="CF11" s="70"/>
      <c r="CG11" s="70"/>
      <c r="CH11" s="60"/>
      <c r="CI11" s="61"/>
      <c r="CJ11" s="62"/>
      <c r="CK11" s="62"/>
      <c r="CL11" s="85"/>
      <c r="CM11" s="85"/>
      <c r="CN11" s="129"/>
      <c r="CO11" s="129"/>
      <c r="CP11" s="66"/>
      <c r="CQ11" s="66"/>
      <c r="CR11" s="150"/>
      <c r="CS11" s="150"/>
      <c r="CT11" s="35" t="s">
        <v>8</v>
      </c>
      <c r="CU11" s="206"/>
      <c r="CV11" s="206"/>
      <c r="CW11" s="220"/>
      <c r="CX11" s="220"/>
      <c r="CY11" s="170"/>
      <c r="CZ11" s="170"/>
      <c r="DA11" s="188"/>
      <c r="DB11" s="188"/>
      <c r="DC11" s="233"/>
      <c r="DD11" s="233"/>
      <c r="DE11" s="243"/>
      <c r="DF11" s="243"/>
      <c r="DG11" s="35" t="s">
        <v>8</v>
      </c>
    </row>
    <row r="12" spans="1:111" customFormat="1" x14ac:dyDescent="0.25">
      <c r="A12" s="37" t="s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8">
        <v>853</v>
      </c>
      <c r="AT12" s="38">
        <v>868</v>
      </c>
      <c r="AU12" s="38">
        <v>1395</v>
      </c>
      <c r="AV12" s="38">
        <v>3351</v>
      </c>
      <c r="AW12" s="38">
        <v>2459</v>
      </c>
      <c r="AX12" s="38">
        <v>1606</v>
      </c>
      <c r="AY12" s="29"/>
      <c r="AZ12" s="38">
        <v>149</v>
      </c>
      <c r="BA12" s="38">
        <v>2624</v>
      </c>
      <c r="BB12" s="38">
        <v>819</v>
      </c>
      <c r="BC12" s="38">
        <v>3242</v>
      </c>
      <c r="BD12" s="38">
        <v>2345</v>
      </c>
      <c r="BE12" s="38">
        <v>609</v>
      </c>
      <c r="BF12" s="38">
        <v>366</v>
      </c>
      <c r="BG12" s="39">
        <v>400</v>
      </c>
      <c r="BH12" s="36"/>
      <c r="BI12" s="39">
        <v>641</v>
      </c>
      <c r="BJ12" s="39">
        <v>8</v>
      </c>
      <c r="BK12" s="39">
        <v>92</v>
      </c>
      <c r="BL12" s="39">
        <v>4</v>
      </c>
      <c r="BM12" s="39">
        <v>1114</v>
      </c>
      <c r="BN12" s="39">
        <v>21</v>
      </c>
      <c r="BO12" s="39">
        <v>625</v>
      </c>
      <c r="BP12" s="39">
        <v>19</v>
      </c>
      <c r="BR12" s="39">
        <v>1276</v>
      </c>
      <c r="BS12" s="39">
        <v>14</v>
      </c>
      <c r="BT12" s="36">
        <v>1686</v>
      </c>
      <c r="BU12" s="36">
        <v>19</v>
      </c>
      <c r="BV12" s="36">
        <v>0</v>
      </c>
      <c r="BW12" s="36">
        <v>0</v>
      </c>
      <c r="BX12" s="36">
        <v>1456</v>
      </c>
      <c r="BY12" s="36">
        <v>15</v>
      </c>
      <c r="BZ12" s="36">
        <v>854</v>
      </c>
      <c r="CA12" s="36">
        <v>17</v>
      </c>
      <c r="CB12" s="58">
        <v>1419</v>
      </c>
      <c r="CC12" s="58">
        <v>19</v>
      </c>
      <c r="CD12" s="59">
        <v>0</v>
      </c>
      <c r="CE12" s="59">
        <v>0</v>
      </c>
      <c r="CF12" s="70">
        <v>2230</v>
      </c>
      <c r="CG12" s="70">
        <v>29</v>
      </c>
      <c r="CH12" s="71">
        <v>34</v>
      </c>
      <c r="CI12" s="71">
        <v>1</v>
      </c>
      <c r="CJ12" s="62">
        <v>585</v>
      </c>
      <c r="CK12" s="62">
        <v>34</v>
      </c>
      <c r="CL12" s="85">
        <v>0</v>
      </c>
      <c r="CM12" s="85">
        <v>0</v>
      </c>
      <c r="CN12" s="129">
        <v>1</v>
      </c>
      <c r="CO12" s="129">
        <v>1</v>
      </c>
      <c r="CP12" s="66">
        <v>539</v>
      </c>
      <c r="CQ12" s="66">
        <v>34</v>
      </c>
      <c r="CR12" s="150">
        <v>12</v>
      </c>
      <c r="CS12" s="150">
        <v>1</v>
      </c>
      <c r="CT12" s="162" t="s">
        <v>9</v>
      </c>
      <c r="CU12" s="206">
        <v>5</v>
      </c>
      <c r="CV12" s="206">
        <v>1</v>
      </c>
      <c r="CW12" s="220">
        <v>2</v>
      </c>
      <c r="CX12" s="220">
        <v>1</v>
      </c>
      <c r="CY12" s="170">
        <v>103</v>
      </c>
      <c r="CZ12" s="170">
        <v>2</v>
      </c>
      <c r="DA12" s="188">
        <v>25</v>
      </c>
      <c r="DB12" s="188">
        <v>5</v>
      </c>
      <c r="DC12" s="233">
        <v>50</v>
      </c>
      <c r="DD12" s="233">
        <v>2</v>
      </c>
      <c r="DE12" s="243">
        <v>488</v>
      </c>
      <c r="DF12" s="243">
        <v>17</v>
      </c>
      <c r="DG12" s="37" t="s">
        <v>9</v>
      </c>
    </row>
    <row r="13" spans="1:111" customFormat="1" x14ac:dyDescent="0.25">
      <c r="A13" s="37" t="s">
        <v>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9">
        <v>277</v>
      </c>
      <c r="BH13" s="36"/>
      <c r="BI13" s="39">
        <v>800</v>
      </c>
      <c r="BJ13" s="39">
        <v>5</v>
      </c>
      <c r="BK13" s="39">
        <v>266</v>
      </c>
      <c r="BL13" s="39">
        <v>8</v>
      </c>
      <c r="BM13" s="39">
        <v>1078</v>
      </c>
      <c r="BN13" s="39">
        <v>16</v>
      </c>
      <c r="BO13" s="39">
        <v>708</v>
      </c>
      <c r="BP13" s="39">
        <v>14</v>
      </c>
      <c r="BR13" s="39">
        <v>1133</v>
      </c>
      <c r="BS13" s="39">
        <v>14</v>
      </c>
      <c r="BT13" s="36">
        <v>1296</v>
      </c>
      <c r="BU13" s="36">
        <v>16</v>
      </c>
      <c r="BV13" s="36">
        <v>99</v>
      </c>
      <c r="BW13" s="36">
        <v>3</v>
      </c>
      <c r="BX13" s="36">
        <v>1342</v>
      </c>
      <c r="BY13" s="36">
        <v>13</v>
      </c>
      <c r="BZ13" s="36">
        <v>491</v>
      </c>
      <c r="CA13" s="36">
        <v>15</v>
      </c>
      <c r="CB13" s="58">
        <v>435</v>
      </c>
      <c r="CC13" s="58">
        <v>12</v>
      </c>
      <c r="CD13" s="59">
        <v>725</v>
      </c>
      <c r="CE13" s="59">
        <v>8</v>
      </c>
      <c r="CF13" s="70">
        <v>233</v>
      </c>
      <c r="CG13" s="70">
        <v>17</v>
      </c>
      <c r="CH13" s="71">
        <v>1175</v>
      </c>
      <c r="CI13" s="61">
        <v>12</v>
      </c>
      <c r="CJ13" s="62">
        <v>3</v>
      </c>
      <c r="CK13" s="62">
        <v>3</v>
      </c>
      <c r="CL13" s="85">
        <v>940</v>
      </c>
      <c r="CM13" s="85">
        <v>20</v>
      </c>
      <c r="CN13" s="129">
        <v>768</v>
      </c>
      <c r="CO13" s="129">
        <v>12</v>
      </c>
      <c r="CP13" s="66">
        <v>660</v>
      </c>
      <c r="CQ13" s="66">
        <v>12</v>
      </c>
      <c r="CR13" s="150">
        <v>650</v>
      </c>
      <c r="CS13" s="150">
        <v>9</v>
      </c>
      <c r="CT13" s="162" t="s">
        <v>10</v>
      </c>
      <c r="CU13" s="206">
        <v>538</v>
      </c>
      <c r="CV13" s="206">
        <v>14</v>
      </c>
      <c r="CW13" s="220">
        <v>620</v>
      </c>
      <c r="CX13" s="220">
        <v>8</v>
      </c>
      <c r="CY13" s="170">
        <v>1323</v>
      </c>
      <c r="CZ13" s="170">
        <v>13</v>
      </c>
      <c r="DA13" s="188">
        <v>1330</v>
      </c>
      <c r="DB13" s="188">
        <v>17</v>
      </c>
      <c r="DC13" s="233">
        <v>470</v>
      </c>
      <c r="DD13" s="233">
        <v>12</v>
      </c>
      <c r="DE13" s="243">
        <v>570</v>
      </c>
      <c r="DF13" s="243">
        <v>13</v>
      </c>
      <c r="DG13" s="37" t="s">
        <v>10</v>
      </c>
    </row>
    <row r="14" spans="1:111" customFormat="1" x14ac:dyDescent="0.25">
      <c r="A14" s="37" t="s">
        <v>11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9">
        <v>1062</v>
      </c>
      <c r="BH14" s="36"/>
      <c r="BI14" s="39">
        <v>6558</v>
      </c>
      <c r="BJ14" s="39">
        <v>22</v>
      </c>
      <c r="BK14" s="39">
        <v>294</v>
      </c>
      <c r="BL14" s="39">
        <v>5</v>
      </c>
      <c r="BM14" s="39">
        <v>62</v>
      </c>
      <c r="BN14" s="39">
        <v>4</v>
      </c>
      <c r="BO14" s="39">
        <v>1037</v>
      </c>
      <c r="BP14" s="39">
        <v>16</v>
      </c>
      <c r="BR14" s="39">
        <v>2071</v>
      </c>
      <c r="BS14" s="39">
        <v>25</v>
      </c>
      <c r="BT14" s="36">
        <v>237</v>
      </c>
      <c r="BU14" s="36">
        <v>8</v>
      </c>
      <c r="BV14" s="36">
        <v>144</v>
      </c>
      <c r="BW14" s="36">
        <v>5</v>
      </c>
      <c r="BX14" s="36">
        <v>1150</v>
      </c>
      <c r="BY14" s="36">
        <v>13</v>
      </c>
      <c r="BZ14" s="36">
        <v>517</v>
      </c>
      <c r="CA14" s="36">
        <v>6</v>
      </c>
      <c r="CB14" s="58">
        <v>88</v>
      </c>
      <c r="CC14" s="58">
        <v>6</v>
      </c>
      <c r="CD14" s="59">
        <v>468</v>
      </c>
      <c r="CE14" s="59">
        <v>12</v>
      </c>
      <c r="CF14" s="70">
        <v>257</v>
      </c>
      <c r="CG14" s="70">
        <v>14</v>
      </c>
      <c r="CH14" s="71">
        <v>13</v>
      </c>
      <c r="CI14" s="61">
        <v>5</v>
      </c>
      <c r="CJ14" s="62">
        <v>284</v>
      </c>
      <c r="CK14" s="62">
        <v>9</v>
      </c>
      <c r="CL14" s="85">
        <v>2456</v>
      </c>
      <c r="CM14" s="85">
        <v>21</v>
      </c>
      <c r="CN14" s="129">
        <v>4180</v>
      </c>
      <c r="CO14" s="129">
        <v>31</v>
      </c>
      <c r="CP14" s="66">
        <v>1022</v>
      </c>
      <c r="CQ14" s="66">
        <v>32</v>
      </c>
      <c r="CR14" s="150">
        <v>686</v>
      </c>
      <c r="CS14" s="150">
        <v>18</v>
      </c>
      <c r="CT14" s="162" t="s">
        <v>11</v>
      </c>
      <c r="CU14" s="206">
        <v>1551</v>
      </c>
      <c r="CV14" s="206">
        <v>22</v>
      </c>
      <c r="CW14" s="220">
        <v>342</v>
      </c>
      <c r="CX14" s="220">
        <v>12</v>
      </c>
      <c r="CY14" s="170">
        <v>836</v>
      </c>
      <c r="CZ14" s="170">
        <v>12</v>
      </c>
      <c r="DA14" s="188">
        <v>151</v>
      </c>
      <c r="DB14" s="188">
        <v>5</v>
      </c>
      <c r="DC14" s="233">
        <v>1</v>
      </c>
      <c r="DD14" s="233">
        <v>1</v>
      </c>
      <c r="DE14" s="243">
        <v>950</v>
      </c>
      <c r="DF14" s="243">
        <v>11</v>
      </c>
      <c r="DG14" s="37" t="s">
        <v>11</v>
      </c>
    </row>
    <row r="15" spans="1:111" customFormat="1" x14ac:dyDescent="0.25">
      <c r="A15" s="37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39">
        <v>423</v>
      </c>
      <c r="BH15" s="36"/>
      <c r="BI15" s="39">
        <v>2660</v>
      </c>
      <c r="BJ15" s="39">
        <v>4</v>
      </c>
      <c r="BK15" s="39">
        <v>689</v>
      </c>
      <c r="BL15" s="39">
        <v>7</v>
      </c>
      <c r="BM15" s="39">
        <v>736</v>
      </c>
      <c r="BN15" s="39">
        <v>8</v>
      </c>
      <c r="BO15" s="39">
        <v>1235</v>
      </c>
      <c r="BP15" s="39">
        <v>20</v>
      </c>
      <c r="BR15" s="39">
        <v>795</v>
      </c>
      <c r="BS15" s="39">
        <v>26</v>
      </c>
      <c r="BT15" s="36">
        <v>1400</v>
      </c>
      <c r="BU15" s="36">
        <v>14</v>
      </c>
      <c r="BV15" s="36">
        <v>205</v>
      </c>
      <c r="BW15" s="36">
        <v>1</v>
      </c>
      <c r="BX15" s="36">
        <v>282</v>
      </c>
      <c r="BY15" s="36">
        <v>4</v>
      </c>
      <c r="BZ15" s="36">
        <v>413</v>
      </c>
      <c r="CA15" s="36">
        <v>8</v>
      </c>
      <c r="CB15" s="58">
        <v>572</v>
      </c>
      <c r="CC15" s="58">
        <v>7</v>
      </c>
      <c r="CD15" s="59">
        <v>249</v>
      </c>
      <c r="CE15" s="59">
        <v>4</v>
      </c>
      <c r="CF15" s="70">
        <v>629</v>
      </c>
      <c r="CG15" s="70">
        <v>8</v>
      </c>
      <c r="CH15" s="71">
        <v>311</v>
      </c>
      <c r="CI15" s="61">
        <v>10</v>
      </c>
      <c r="CJ15" s="62">
        <v>648</v>
      </c>
      <c r="CK15" s="62">
        <v>5</v>
      </c>
      <c r="CL15" s="85">
        <v>876</v>
      </c>
      <c r="CM15" s="85">
        <v>13</v>
      </c>
      <c r="CN15" s="129">
        <v>1203</v>
      </c>
      <c r="CO15" s="129">
        <v>16</v>
      </c>
      <c r="CP15" s="66">
        <v>289</v>
      </c>
      <c r="CQ15" s="66">
        <v>8</v>
      </c>
      <c r="CR15" s="150">
        <v>799</v>
      </c>
      <c r="CS15" s="150">
        <v>8</v>
      </c>
      <c r="CT15" s="162" t="s">
        <v>12</v>
      </c>
      <c r="CU15" s="206">
        <v>653</v>
      </c>
      <c r="CV15" s="206">
        <v>7</v>
      </c>
      <c r="CW15" s="220">
        <v>1079</v>
      </c>
      <c r="CX15" s="220">
        <v>8</v>
      </c>
      <c r="CY15" s="170">
        <v>788</v>
      </c>
      <c r="CZ15" s="170">
        <v>19</v>
      </c>
      <c r="DA15" s="188">
        <v>1015</v>
      </c>
      <c r="DB15" s="188">
        <v>4</v>
      </c>
      <c r="DC15" s="233">
        <v>168</v>
      </c>
      <c r="DD15" s="233">
        <v>8</v>
      </c>
      <c r="DE15" s="243">
        <v>83</v>
      </c>
      <c r="DF15" s="243">
        <v>3</v>
      </c>
      <c r="DG15" s="37" t="s">
        <v>12</v>
      </c>
    </row>
    <row r="16" spans="1:111" customFormat="1" x14ac:dyDescent="0.25">
      <c r="A16" s="37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9">
        <v>516</v>
      </c>
      <c r="BH16" s="36"/>
      <c r="BI16" s="39">
        <v>287</v>
      </c>
      <c r="BJ16" s="39">
        <v>30</v>
      </c>
      <c r="BK16" s="39">
        <v>575</v>
      </c>
      <c r="BL16" s="39">
        <v>10</v>
      </c>
      <c r="BM16" s="39">
        <v>679</v>
      </c>
      <c r="BN16" s="39">
        <v>16</v>
      </c>
      <c r="BO16" s="39">
        <v>1138</v>
      </c>
      <c r="BP16" s="39">
        <v>16</v>
      </c>
      <c r="BR16" s="39">
        <v>1266</v>
      </c>
      <c r="BS16" s="39">
        <v>13</v>
      </c>
      <c r="BT16" s="36">
        <v>1194</v>
      </c>
      <c r="BU16" s="36">
        <v>15</v>
      </c>
      <c r="BV16" s="36">
        <v>3</v>
      </c>
      <c r="BW16" s="36">
        <v>1</v>
      </c>
      <c r="BX16" s="36">
        <v>875</v>
      </c>
      <c r="BY16" s="36">
        <v>6</v>
      </c>
      <c r="BZ16" s="36">
        <v>266</v>
      </c>
      <c r="CA16" s="36">
        <v>11</v>
      </c>
      <c r="CB16" s="58">
        <v>2410</v>
      </c>
      <c r="CC16" s="58">
        <v>15</v>
      </c>
      <c r="CD16" s="59">
        <v>56</v>
      </c>
      <c r="CE16" s="59">
        <v>4</v>
      </c>
      <c r="CF16" s="70">
        <v>3</v>
      </c>
      <c r="CG16" s="70">
        <v>2</v>
      </c>
      <c r="CH16" s="71">
        <v>583</v>
      </c>
      <c r="CI16" s="61">
        <v>17</v>
      </c>
      <c r="CJ16" s="62">
        <v>38</v>
      </c>
      <c r="CK16" s="62">
        <v>6</v>
      </c>
      <c r="CL16" s="85">
        <v>176</v>
      </c>
      <c r="CM16" s="85">
        <v>11</v>
      </c>
      <c r="CN16" s="129">
        <v>663</v>
      </c>
      <c r="CO16" s="129">
        <v>9</v>
      </c>
      <c r="CP16" s="66">
        <v>41</v>
      </c>
      <c r="CQ16" s="66">
        <v>5</v>
      </c>
      <c r="CR16" s="150">
        <v>7781</v>
      </c>
      <c r="CS16" s="150">
        <v>63</v>
      </c>
      <c r="CT16" s="162" t="s">
        <v>13</v>
      </c>
      <c r="CU16" s="206">
        <v>196</v>
      </c>
      <c r="CV16" s="206">
        <v>12</v>
      </c>
      <c r="CW16" s="220">
        <v>214</v>
      </c>
      <c r="CX16" s="220">
        <v>7</v>
      </c>
      <c r="CY16" s="170">
        <v>53</v>
      </c>
      <c r="CZ16" s="170">
        <v>9</v>
      </c>
      <c r="DA16" s="188">
        <v>204</v>
      </c>
      <c r="DB16" s="188">
        <v>12</v>
      </c>
      <c r="DC16" s="233">
        <v>261</v>
      </c>
      <c r="DD16" s="233">
        <v>7</v>
      </c>
      <c r="DE16" s="243">
        <v>1</v>
      </c>
      <c r="DF16" s="243">
        <v>1</v>
      </c>
      <c r="DG16" s="37" t="s">
        <v>13</v>
      </c>
    </row>
    <row r="17" spans="1:114" customFormat="1" x14ac:dyDescent="0.25">
      <c r="A17" s="37" t="s">
        <v>14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36"/>
      <c r="BH17" s="36"/>
      <c r="BI17" s="36"/>
      <c r="BJ17" s="36"/>
      <c r="BK17" s="36"/>
      <c r="BL17" s="36"/>
      <c r="BM17" s="39">
        <v>107</v>
      </c>
      <c r="BN17" s="36"/>
      <c r="BO17" s="39">
        <v>62</v>
      </c>
      <c r="BP17" s="39">
        <v>4</v>
      </c>
      <c r="BR17" s="39">
        <v>79</v>
      </c>
      <c r="BS17" s="39">
        <v>8</v>
      </c>
      <c r="BT17" s="36">
        <v>214</v>
      </c>
      <c r="BU17" s="36">
        <v>18</v>
      </c>
      <c r="BV17" s="36">
        <v>12</v>
      </c>
      <c r="BW17" s="36">
        <v>1</v>
      </c>
      <c r="BX17" s="36">
        <v>0</v>
      </c>
      <c r="BY17" s="36">
        <v>0</v>
      </c>
      <c r="BZ17" s="36">
        <v>13</v>
      </c>
      <c r="CA17" s="36">
        <v>2</v>
      </c>
      <c r="CB17" s="58">
        <v>9</v>
      </c>
      <c r="CC17" s="58">
        <v>1</v>
      </c>
      <c r="CD17" s="59">
        <v>0</v>
      </c>
      <c r="CE17" s="59">
        <v>0</v>
      </c>
      <c r="CF17" s="70">
        <v>22</v>
      </c>
      <c r="CG17" s="70">
        <v>2</v>
      </c>
      <c r="CH17" s="71">
        <v>19</v>
      </c>
      <c r="CI17" s="61">
        <v>1</v>
      </c>
      <c r="CJ17" s="62">
        <v>239</v>
      </c>
      <c r="CK17" s="62">
        <v>2</v>
      </c>
      <c r="CL17" s="85">
        <v>143</v>
      </c>
      <c r="CM17" s="85">
        <v>3</v>
      </c>
      <c r="CN17" s="129">
        <v>180</v>
      </c>
      <c r="CO17" s="129">
        <v>6</v>
      </c>
      <c r="CP17" s="66">
        <v>225</v>
      </c>
      <c r="CQ17" s="66">
        <v>7</v>
      </c>
      <c r="CR17" s="150">
        <v>182</v>
      </c>
      <c r="CS17" s="150">
        <v>8</v>
      </c>
      <c r="CT17" s="162" t="s">
        <v>14</v>
      </c>
      <c r="CU17" s="206">
        <v>121</v>
      </c>
      <c r="CV17" s="206">
        <v>4</v>
      </c>
      <c r="CW17" s="220">
        <v>70</v>
      </c>
      <c r="CX17" s="220">
        <v>4</v>
      </c>
      <c r="CY17" s="170">
        <v>9</v>
      </c>
      <c r="CZ17" s="170">
        <v>3</v>
      </c>
      <c r="DA17" s="188">
        <v>21</v>
      </c>
      <c r="DB17" s="188">
        <v>6</v>
      </c>
      <c r="DC17" s="233">
        <v>18</v>
      </c>
      <c r="DD17" s="233">
        <v>1</v>
      </c>
      <c r="DE17" s="243">
        <v>23</v>
      </c>
      <c r="DF17" s="243">
        <v>3</v>
      </c>
      <c r="DG17" s="37" t="s">
        <v>14</v>
      </c>
    </row>
    <row r="18" spans="1:114" customFormat="1" x14ac:dyDescent="0.25">
      <c r="A18" s="37" t="s">
        <v>15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36"/>
      <c r="BH18" s="36"/>
      <c r="BI18" s="36"/>
      <c r="BJ18" s="36"/>
      <c r="BK18" s="36"/>
      <c r="BL18" s="36"/>
      <c r="BM18" s="39">
        <v>167</v>
      </c>
      <c r="BN18" s="36"/>
      <c r="BO18" s="39">
        <v>35</v>
      </c>
      <c r="BP18" s="36"/>
      <c r="BR18" s="39">
        <v>36</v>
      </c>
      <c r="BS18" s="36"/>
      <c r="BT18" s="36">
        <v>241</v>
      </c>
      <c r="BU18" s="36"/>
      <c r="BV18" s="36">
        <v>176</v>
      </c>
      <c r="BW18" s="36"/>
      <c r="BX18" s="36">
        <v>98</v>
      </c>
      <c r="BY18" s="36"/>
      <c r="BZ18" s="36">
        <v>98</v>
      </c>
      <c r="CA18" s="36">
        <v>15</v>
      </c>
      <c r="CB18" s="58">
        <v>108</v>
      </c>
      <c r="CC18" s="58">
        <v>11</v>
      </c>
      <c r="CD18" s="59">
        <v>105</v>
      </c>
      <c r="CE18" s="59">
        <v>7</v>
      </c>
      <c r="CF18" s="70">
        <v>617</v>
      </c>
      <c r="CG18" s="70">
        <v>7</v>
      </c>
      <c r="CH18" s="71">
        <v>236</v>
      </c>
      <c r="CI18" s="71">
        <v>4</v>
      </c>
      <c r="CJ18" s="62">
        <v>221</v>
      </c>
      <c r="CK18" s="62">
        <v>3</v>
      </c>
      <c r="CL18" s="85">
        <v>45</v>
      </c>
      <c r="CM18" s="85">
        <v>3</v>
      </c>
      <c r="CN18" s="129">
        <v>70</v>
      </c>
      <c r="CO18" s="129">
        <v>4</v>
      </c>
      <c r="CP18" s="66"/>
      <c r="CQ18" s="66">
        <v>2</v>
      </c>
      <c r="CR18" s="150">
        <v>33</v>
      </c>
      <c r="CS18" s="150">
        <v>1</v>
      </c>
      <c r="CT18" s="162" t="s">
        <v>15</v>
      </c>
      <c r="CU18" s="206">
        <v>0</v>
      </c>
      <c r="CV18" s="206">
        <v>0</v>
      </c>
      <c r="CW18" s="220">
        <v>0</v>
      </c>
      <c r="CX18" s="220">
        <v>0</v>
      </c>
      <c r="CY18" s="170">
        <v>0</v>
      </c>
      <c r="CZ18" s="170">
        <v>0</v>
      </c>
      <c r="DA18" s="188">
        <v>7</v>
      </c>
      <c r="DB18" s="188">
        <v>2</v>
      </c>
      <c r="DC18" s="233">
        <v>0</v>
      </c>
      <c r="DD18" s="233">
        <v>0</v>
      </c>
      <c r="DE18" s="243">
        <v>0</v>
      </c>
      <c r="DF18" s="243">
        <v>0</v>
      </c>
      <c r="DG18" s="37" t="s">
        <v>15</v>
      </c>
    </row>
    <row r="19" spans="1:114" customForma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58"/>
      <c r="CC19" s="58"/>
      <c r="CD19" s="59"/>
      <c r="CE19" s="59"/>
      <c r="CF19" s="70"/>
      <c r="CG19" s="70"/>
      <c r="CH19" s="60"/>
      <c r="CI19" s="61"/>
      <c r="CJ19" s="62"/>
      <c r="CK19" s="62"/>
      <c r="CL19" s="85"/>
      <c r="CM19" s="85"/>
      <c r="CN19" s="129"/>
      <c r="CO19" s="129"/>
      <c r="CP19" s="66"/>
      <c r="CQ19" s="66"/>
      <c r="CR19" s="150"/>
      <c r="CS19" s="150"/>
      <c r="CT19" s="163"/>
      <c r="CU19" s="206"/>
      <c r="CV19" s="206"/>
      <c r="CW19" s="220"/>
      <c r="CX19" s="220"/>
      <c r="CY19" s="170"/>
      <c r="CZ19" s="170"/>
      <c r="DA19" s="188"/>
      <c r="DB19" s="188"/>
      <c r="DC19" s="233"/>
      <c r="DD19" s="233"/>
      <c r="DE19" s="243"/>
      <c r="DF19" s="243"/>
      <c r="DG19" s="29"/>
    </row>
    <row r="20" spans="1:114" customForma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58"/>
      <c r="CC20" s="58"/>
      <c r="CD20" s="59"/>
      <c r="CE20" s="59"/>
      <c r="CF20" s="45"/>
      <c r="CG20" s="45"/>
      <c r="CH20" s="60"/>
      <c r="CI20" s="61"/>
      <c r="CJ20" s="62"/>
      <c r="CK20" s="62"/>
      <c r="CL20" s="85"/>
      <c r="CM20" s="85"/>
      <c r="CN20" s="129"/>
      <c r="CO20" s="129"/>
      <c r="CP20" s="66"/>
      <c r="CQ20" s="66"/>
      <c r="CR20" s="150"/>
      <c r="CS20" s="150"/>
      <c r="CT20" s="163"/>
      <c r="CU20" s="206"/>
      <c r="CV20" s="206"/>
      <c r="CW20" s="220"/>
      <c r="CX20" s="220"/>
      <c r="CY20" s="170"/>
      <c r="CZ20" s="170"/>
      <c r="DA20" s="188"/>
      <c r="DB20" s="188"/>
      <c r="DC20" s="233"/>
      <c r="DD20" s="233"/>
      <c r="DE20" s="243"/>
      <c r="DF20" s="243"/>
      <c r="DG20" s="29"/>
    </row>
    <row r="21" spans="1:114" customFormat="1" x14ac:dyDescent="0.25">
      <c r="A21" s="35" t="s">
        <v>16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58"/>
      <c r="CC21" s="58"/>
      <c r="CD21" s="59"/>
      <c r="CE21" s="59"/>
      <c r="CF21" s="70"/>
      <c r="CG21" s="70"/>
      <c r="CH21" s="60"/>
      <c r="CI21" s="61"/>
      <c r="CJ21" s="62"/>
      <c r="CK21" s="62"/>
      <c r="CL21" s="85"/>
      <c r="CM21" s="85"/>
      <c r="CN21" s="129"/>
      <c r="CO21" s="129"/>
      <c r="CP21" s="66"/>
      <c r="CQ21" s="66"/>
      <c r="CR21" s="150"/>
      <c r="CS21" s="150"/>
      <c r="CT21" s="35" t="s">
        <v>16</v>
      </c>
      <c r="CU21" s="206"/>
      <c r="CV21" s="206"/>
      <c r="CW21" s="220"/>
      <c r="CX21" s="220"/>
      <c r="CY21" s="170"/>
      <c r="CZ21" s="170"/>
      <c r="DA21" s="188"/>
      <c r="DB21" s="188"/>
      <c r="DC21" s="233"/>
      <c r="DD21" s="233"/>
      <c r="DE21" s="243"/>
      <c r="DF21" s="243"/>
      <c r="DG21" s="35" t="s">
        <v>16</v>
      </c>
    </row>
    <row r="22" spans="1:114" customFormat="1" x14ac:dyDescent="0.25">
      <c r="A22" s="35" t="s">
        <v>17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R22" s="44" t="s">
        <v>109</v>
      </c>
      <c r="BS22" s="44" t="s">
        <v>108</v>
      </c>
      <c r="BT22" s="44" t="s">
        <v>109</v>
      </c>
      <c r="BU22" s="44" t="s">
        <v>108</v>
      </c>
      <c r="BV22" s="44" t="s">
        <v>109</v>
      </c>
      <c r="BW22" s="44" t="s">
        <v>108</v>
      </c>
      <c r="BX22" s="44" t="s">
        <v>109</v>
      </c>
      <c r="BY22" s="44" t="s">
        <v>108</v>
      </c>
      <c r="BZ22" s="44" t="s">
        <v>109</v>
      </c>
      <c r="CA22" s="44" t="s">
        <v>108</v>
      </c>
      <c r="CB22" s="58" t="s">
        <v>109</v>
      </c>
      <c r="CC22" s="58" t="s">
        <v>108</v>
      </c>
      <c r="CD22" s="59" t="s">
        <v>109</v>
      </c>
      <c r="CE22" s="59" t="s">
        <v>108</v>
      </c>
      <c r="CF22" s="72" t="s">
        <v>109</v>
      </c>
      <c r="CG22" s="72" t="s">
        <v>108</v>
      </c>
      <c r="CH22" s="73" t="s">
        <v>109</v>
      </c>
      <c r="CI22" s="73" t="s">
        <v>108</v>
      </c>
      <c r="CJ22" s="74" t="s">
        <v>109</v>
      </c>
      <c r="CK22" s="74" t="s">
        <v>108</v>
      </c>
      <c r="CL22" s="87" t="s">
        <v>109</v>
      </c>
      <c r="CM22" s="87" t="s">
        <v>108</v>
      </c>
      <c r="CN22" s="132"/>
      <c r="CO22" s="132"/>
      <c r="CP22" s="138" t="s">
        <v>109</v>
      </c>
      <c r="CQ22" s="138" t="s">
        <v>108</v>
      </c>
      <c r="CR22" s="152" t="s">
        <v>109</v>
      </c>
      <c r="CS22" s="152" t="s">
        <v>108</v>
      </c>
      <c r="CT22" s="35" t="s">
        <v>17</v>
      </c>
      <c r="CU22" s="208"/>
      <c r="CV22" s="208"/>
      <c r="CW22" s="222" t="s">
        <v>109</v>
      </c>
      <c r="CX22" s="222" t="s">
        <v>108</v>
      </c>
      <c r="CY22" s="172" t="s">
        <v>109</v>
      </c>
      <c r="CZ22" s="172" t="s">
        <v>108</v>
      </c>
      <c r="DA22" s="191" t="s">
        <v>109</v>
      </c>
      <c r="DB22" s="191" t="s">
        <v>108</v>
      </c>
      <c r="DC22" s="233" t="s">
        <v>109</v>
      </c>
      <c r="DD22" s="233" t="s">
        <v>108</v>
      </c>
      <c r="DE22" s="233" t="s">
        <v>109</v>
      </c>
      <c r="DF22" s="233" t="s">
        <v>108</v>
      </c>
      <c r="DG22" s="35" t="s">
        <v>17</v>
      </c>
    </row>
    <row r="23" spans="1:114" customFormat="1" x14ac:dyDescent="0.25">
      <c r="A23" s="37" t="s">
        <v>18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36"/>
      <c r="BH23" s="36"/>
      <c r="BI23" s="36"/>
      <c r="BJ23" s="36"/>
      <c r="BK23" s="36"/>
      <c r="BL23" s="36"/>
      <c r="BM23" s="39">
        <v>1550</v>
      </c>
      <c r="BN23" s="39">
        <v>9</v>
      </c>
      <c r="BO23" s="39">
        <v>435</v>
      </c>
      <c r="BP23" s="39">
        <v>9</v>
      </c>
      <c r="BR23" s="39">
        <v>870</v>
      </c>
      <c r="BS23" s="39">
        <v>35</v>
      </c>
      <c r="BT23" s="36">
        <v>365</v>
      </c>
      <c r="BU23" s="36">
        <v>11</v>
      </c>
      <c r="BV23" s="36">
        <v>180</v>
      </c>
      <c r="BW23" s="36">
        <v>9</v>
      </c>
      <c r="BX23" s="36">
        <v>327</v>
      </c>
      <c r="BY23" s="36">
        <v>13</v>
      </c>
      <c r="BZ23" s="36">
        <v>195</v>
      </c>
      <c r="CA23" s="36">
        <v>6</v>
      </c>
      <c r="CB23" s="58">
        <v>55</v>
      </c>
      <c r="CC23" s="58">
        <v>1</v>
      </c>
      <c r="CD23" s="59">
        <v>335</v>
      </c>
      <c r="CE23" s="59">
        <v>7</v>
      </c>
      <c r="CF23" s="70">
        <v>80</v>
      </c>
      <c r="CG23" s="70">
        <v>2</v>
      </c>
      <c r="CH23" s="71">
        <v>300</v>
      </c>
      <c r="CI23" s="71">
        <v>8</v>
      </c>
      <c r="CJ23" s="62">
        <v>180</v>
      </c>
      <c r="CK23" s="62">
        <v>2</v>
      </c>
      <c r="CL23" s="85">
        <v>4</v>
      </c>
      <c r="CM23" s="85">
        <v>3</v>
      </c>
      <c r="CN23" s="129">
        <v>8.5</v>
      </c>
      <c r="CO23" s="129">
        <v>5</v>
      </c>
      <c r="CP23" s="66">
        <v>330</v>
      </c>
      <c r="CQ23" s="66">
        <v>5</v>
      </c>
      <c r="CR23" s="150">
        <v>450</v>
      </c>
      <c r="CS23" s="150">
        <v>4</v>
      </c>
      <c r="CT23" s="162" t="s">
        <v>18</v>
      </c>
      <c r="CU23" s="206">
        <v>150</v>
      </c>
      <c r="CV23" s="206">
        <v>3</v>
      </c>
      <c r="CW23" s="220">
        <v>780</v>
      </c>
      <c r="CX23" s="220">
        <v>8</v>
      </c>
      <c r="CY23" s="170">
        <v>435</v>
      </c>
      <c r="CZ23" s="170">
        <v>7</v>
      </c>
      <c r="DA23" s="188">
        <v>240</v>
      </c>
      <c r="DB23" s="188">
        <v>3</v>
      </c>
      <c r="DC23" s="233">
        <v>195</v>
      </c>
      <c r="DD23" s="233">
        <v>4</v>
      </c>
      <c r="DE23" s="243">
        <v>360</v>
      </c>
      <c r="DF23" s="243">
        <v>6</v>
      </c>
      <c r="DG23" s="37" t="s">
        <v>18</v>
      </c>
    </row>
    <row r="24" spans="1:114" customFormat="1" x14ac:dyDescent="0.25">
      <c r="A24" s="37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6"/>
      <c r="BH24" s="36"/>
      <c r="BI24" s="36"/>
      <c r="BJ24" s="36"/>
      <c r="BK24" s="36"/>
      <c r="BL24" s="36"/>
      <c r="BM24" s="39">
        <v>120</v>
      </c>
      <c r="BN24" s="39">
        <v>4</v>
      </c>
      <c r="BO24" s="39">
        <v>270</v>
      </c>
      <c r="BP24" s="39">
        <v>18</v>
      </c>
      <c r="BR24" s="39">
        <v>465</v>
      </c>
      <c r="BS24" s="39">
        <v>15</v>
      </c>
      <c r="BT24" s="36">
        <v>1975</v>
      </c>
      <c r="BU24" s="36">
        <v>21</v>
      </c>
      <c r="BV24" s="36">
        <v>1160</v>
      </c>
      <c r="BW24" s="36">
        <v>19</v>
      </c>
      <c r="BX24" s="36">
        <v>100</v>
      </c>
      <c r="BY24" s="36">
        <v>3</v>
      </c>
      <c r="BZ24" s="36">
        <v>90</v>
      </c>
      <c r="CA24" s="36">
        <v>4</v>
      </c>
      <c r="CB24" s="58">
        <v>835</v>
      </c>
      <c r="CC24" s="58">
        <v>12</v>
      </c>
      <c r="CD24" s="59">
        <v>160</v>
      </c>
      <c r="CE24" s="59">
        <v>5</v>
      </c>
      <c r="CF24" s="70">
        <v>430</v>
      </c>
      <c r="CG24" s="70">
        <v>5</v>
      </c>
      <c r="CH24" s="71">
        <v>1425</v>
      </c>
      <c r="CI24" s="71">
        <v>14</v>
      </c>
      <c r="CJ24" s="62">
        <v>360</v>
      </c>
      <c r="CK24" s="62">
        <v>8</v>
      </c>
      <c r="CL24" s="85">
        <v>39</v>
      </c>
      <c r="CM24" s="85">
        <v>5</v>
      </c>
      <c r="CN24" s="129">
        <v>55</v>
      </c>
      <c r="CO24" s="129">
        <v>15</v>
      </c>
      <c r="CP24" s="66">
        <v>186</v>
      </c>
      <c r="CQ24" s="66">
        <v>3</v>
      </c>
      <c r="CR24" s="150">
        <v>540</v>
      </c>
      <c r="CS24" s="150">
        <v>6</v>
      </c>
      <c r="CT24" s="162" t="s">
        <v>19</v>
      </c>
      <c r="CU24" s="206">
        <v>240</v>
      </c>
      <c r="CV24" s="206">
        <v>1</v>
      </c>
      <c r="CW24" s="220">
        <v>570</v>
      </c>
      <c r="CX24" s="220">
        <v>3</v>
      </c>
      <c r="CY24" s="170">
        <v>180</v>
      </c>
      <c r="CZ24" s="170">
        <v>2</v>
      </c>
      <c r="DA24" s="188">
        <v>480</v>
      </c>
      <c r="DB24" s="188">
        <v>6</v>
      </c>
      <c r="DC24" s="233">
        <v>135</v>
      </c>
      <c r="DD24" s="233">
        <v>4</v>
      </c>
      <c r="DE24" s="243">
        <v>270</v>
      </c>
      <c r="DF24" s="243">
        <v>8</v>
      </c>
      <c r="DG24" s="37" t="s">
        <v>19</v>
      </c>
    </row>
    <row r="25" spans="1:114" customFormat="1" x14ac:dyDescent="0.25">
      <c r="A25" s="37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36"/>
      <c r="BH25" s="36"/>
      <c r="BI25" s="36"/>
      <c r="BJ25" s="36"/>
      <c r="BK25" s="36"/>
      <c r="BL25" s="36"/>
      <c r="BM25" s="39">
        <v>230</v>
      </c>
      <c r="BN25" s="39">
        <v>8</v>
      </c>
      <c r="BO25" s="39">
        <v>290</v>
      </c>
      <c r="BP25" s="39">
        <v>9</v>
      </c>
      <c r="BR25" s="39">
        <v>245</v>
      </c>
      <c r="BS25" s="39">
        <v>9</v>
      </c>
      <c r="BT25" s="36">
        <v>1200</v>
      </c>
      <c r="BU25" s="36">
        <v>30</v>
      </c>
      <c r="BV25" s="36">
        <v>695</v>
      </c>
      <c r="BW25" s="36">
        <v>14</v>
      </c>
      <c r="BX25" s="36">
        <v>340</v>
      </c>
      <c r="BY25" s="36">
        <v>2</v>
      </c>
      <c r="BZ25" s="36">
        <v>480</v>
      </c>
      <c r="CA25" s="36">
        <v>4</v>
      </c>
      <c r="CB25" s="58">
        <v>15</v>
      </c>
      <c r="CC25" s="58">
        <v>1</v>
      </c>
      <c r="CD25" s="59"/>
      <c r="CE25" s="59"/>
      <c r="CF25" s="70">
        <v>30</v>
      </c>
      <c r="CG25" s="70">
        <v>1</v>
      </c>
      <c r="CH25" s="71">
        <v>420</v>
      </c>
      <c r="CI25" s="71">
        <v>2</v>
      </c>
      <c r="CJ25" s="62">
        <v>60</v>
      </c>
      <c r="CK25" s="62">
        <v>1</v>
      </c>
      <c r="CL25" s="85">
        <v>7</v>
      </c>
      <c r="CM25" s="85">
        <v>2</v>
      </c>
      <c r="CN25" s="129">
        <v>5</v>
      </c>
      <c r="CO25" s="129">
        <v>3</v>
      </c>
      <c r="CP25" s="66">
        <v>0</v>
      </c>
      <c r="CQ25" s="66">
        <v>0</v>
      </c>
      <c r="CR25" s="150">
        <v>60</v>
      </c>
      <c r="CS25" s="150">
        <v>2</v>
      </c>
      <c r="CT25" s="162" t="s">
        <v>20</v>
      </c>
      <c r="CU25" s="206">
        <v>0</v>
      </c>
      <c r="CV25" s="206">
        <v>0</v>
      </c>
      <c r="CW25" s="220">
        <v>60</v>
      </c>
      <c r="CX25" s="220">
        <v>1</v>
      </c>
      <c r="CY25" s="170">
        <v>0</v>
      </c>
      <c r="CZ25" s="170">
        <v>0</v>
      </c>
      <c r="DA25" s="188">
        <v>0</v>
      </c>
      <c r="DB25" s="188">
        <v>0</v>
      </c>
      <c r="DC25" s="233">
        <v>0</v>
      </c>
      <c r="DD25" s="233">
        <v>0</v>
      </c>
      <c r="DE25" s="243">
        <v>60</v>
      </c>
      <c r="DF25" s="243">
        <v>3</v>
      </c>
      <c r="DG25" s="37" t="s">
        <v>20</v>
      </c>
    </row>
    <row r="26" spans="1:114" customFormat="1" x14ac:dyDescent="0.25">
      <c r="A26" s="37" t="s">
        <v>21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36"/>
      <c r="BH26" s="36"/>
      <c r="BI26" s="36"/>
      <c r="BJ26" s="36"/>
      <c r="BK26" s="36"/>
      <c r="BL26" s="36"/>
      <c r="BM26" s="39">
        <v>250</v>
      </c>
      <c r="BN26" s="39">
        <v>10</v>
      </c>
      <c r="BO26" s="39">
        <v>395</v>
      </c>
      <c r="BP26" s="39">
        <v>5</v>
      </c>
      <c r="BR26" s="39">
        <v>55</v>
      </c>
      <c r="BS26" s="39">
        <v>3</v>
      </c>
      <c r="BT26" s="36">
        <v>585</v>
      </c>
      <c r="BU26" s="36">
        <v>22</v>
      </c>
      <c r="BV26" s="36">
        <v>215</v>
      </c>
      <c r="BW26" s="36">
        <v>11</v>
      </c>
      <c r="BX26" s="36">
        <v>10</v>
      </c>
      <c r="BY26" s="36">
        <v>1</v>
      </c>
      <c r="BZ26" s="36">
        <v>310</v>
      </c>
      <c r="CA26" s="36">
        <v>5</v>
      </c>
      <c r="CB26" s="58">
        <v>120</v>
      </c>
      <c r="CC26" s="58">
        <v>4</v>
      </c>
      <c r="CD26" s="59">
        <v>1070</v>
      </c>
      <c r="CE26" s="59">
        <v>14</v>
      </c>
      <c r="CF26" s="70">
        <v>15</v>
      </c>
      <c r="CG26" s="70">
        <v>1</v>
      </c>
      <c r="CH26" s="71">
        <v>120</v>
      </c>
      <c r="CI26" s="71">
        <v>2</v>
      </c>
      <c r="CJ26" s="62">
        <v>480</v>
      </c>
      <c r="CK26" s="62">
        <v>5</v>
      </c>
      <c r="CL26" s="85">
        <v>3</v>
      </c>
      <c r="CM26" s="85">
        <v>3</v>
      </c>
      <c r="CN26" s="129">
        <v>14</v>
      </c>
      <c r="CO26" s="129">
        <v>10</v>
      </c>
      <c r="CP26" s="66">
        <v>210</v>
      </c>
      <c r="CQ26" s="66">
        <v>2</v>
      </c>
      <c r="CR26" s="150">
        <v>405</v>
      </c>
      <c r="CS26" s="150">
        <v>5</v>
      </c>
      <c r="CT26" s="162" t="s">
        <v>21</v>
      </c>
      <c r="CU26" s="206">
        <v>240</v>
      </c>
      <c r="CV26" s="206">
        <v>2</v>
      </c>
      <c r="CW26" s="220">
        <v>225</v>
      </c>
      <c r="CX26" s="220">
        <v>4</v>
      </c>
      <c r="CY26" s="170">
        <v>270</v>
      </c>
      <c r="CZ26" s="170">
        <v>5</v>
      </c>
      <c r="DA26" s="188">
        <v>120</v>
      </c>
      <c r="DB26" s="188">
        <v>3</v>
      </c>
      <c r="DC26" s="233">
        <v>180</v>
      </c>
      <c r="DD26" s="233">
        <v>2</v>
      </c>
      <c r="DE26" s="243">
        <v>135</v>
      </c>
      <c r="DF26" s="243">
        <v>3</v>
      </c>
      <c r="DG26" s="37" t="s">
        <v>21</v>
      </c>
    </row>
    <row r="27" spans="1:114" customFormat="1" x14ac:dyDescent="0.25">
      <c r="A27" s="37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36"/>
      <c r="BH27" s="36"/>
      <c r="BI27" s="36"/>
      <c r="BJ27" s="36"/>
      <c r="BK27" s="36"/>
      <c r="BL27" s="36"/>
      <c r="BM27" s="39">
        <v>695</v>
      </c>
      <c r="BN27" s="39">
        <v>14</v>
      </c>
      <c r="BO27" s="39">
        <v>145</v>
      </c>
      <c r="BP27" s="39">
        <v>12</v>
      </c>
      <c r="BR27" s="39">
        <v>155</v>
      </c>
      <c r="BS27" s="39">
        <v>7</v>
      </c>
      <c r="BT27" s="36">
        <v>7625</v>
      </c>
      <c r="BU27" s="36">
        <v>12</v>
      </c>
      <c r="BV27" s="36">
        <v>290</v>
      </c>
      <c r="BW27" s="36">
        <v>5</v>
      </c>
      <c r="BX27" s="36">
        <v>1415</v>
      </c>
      <c r="BY27" s="36">
        <v>8</v>
      </c>
      <c r="BZ27" s="36">
        <v>50</v>
      </c>
      <c r="CA27" s="36">
        <v>2</v>
      </c>
      <c r="CB27" s="58">
        <v>60</v>
      </c>
      <c r="CC27" s="58">
        <v>1</v>
      </c>
      <c r="CD27" s="59">
        <v>300</v>
      </c>
      <c r="CE27" s="59">
        <v>7</v>
      </c>
      <c r="CF27" s="70">
        <v>345</v>
      </c>
      <c r="CG27" s="70">
        <v>7</v>
      </c>
      <c r="CH27" s="71">
        <v>45</v>
      </c>
      <c r="CI27" s="71">
        <v>2</v>
      </c>
      <c r="CJ27" s="62">
        <v>540</v>
      </c>
      <c r="CK27" s="62">
        <v>5</v>
      </c>
      <c r="CL27" s="85">
        <v>3</v>
      </c>
      <c r="CM27" s="85">
        <v>2.5</v>
      </c>
      <c r="CN27" s="129">
        <v>6.25</v>
      </c>
      <c r="CO27" s="129">
        <v>3</v>
      </c>
      <c r="CP27" s="66">
        <v>285</v>
      </c>
      <c r="CQ27" s="66">
        <v>5</v>
      </c>
      <c r="CR27" s="150">
        <v>30</v>
      </c>
      <c r="CS27" s="150">
        <v>1</v>
      </c>
      <c r="CT27" s="162" t="s">
        <v>22</v>
      </c>
      <c r="CU27" s="206">
        <v>165</v>
      </c>
      <c r="CV27" s="206">
        <v>3</v>
      </c>
      <c r="CW27" s="220">
        <v>360</v>
      </c>
      <c r="CX27" s="220">
        <v>8</v>
      </c>
      <c r="CY27" s="170">
        <v>15</v>
      </c>
      <c r="CZ27" s="170">
        <v>1</v>
      </c>
      <c r="DA27" s="188">
        <v>600</v>
      </c>
      <c r="DB27" s="188">
        <v>5</v>
      </c>
      <c r="DC27" s="233">
        <v>945</v>
      </c>
      <c r="DD27" s="233">
        <v>10</v>
      </c>
      <c r="DE27" s="243">
        <v>1035</v>
      </c>
      <c r="DF27" s="243">
        <v>17</v>
      </c>
      <c r="DG27" s="37" t="s">
        <v>22</v>
      </c>
    </row>
    <row r="28" spans="1:114" customFormat="1" x14ac:dyDescent="0.25">
      <c r="A28" s="37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6"/>
      <c r="BH28" s="36"/>
      <c r="BI28" s="36"/>
      <c r="BJ28" s="36"/>
      <c r="BK28" s="36"/>
      <c r="BL28" s="36"/>
      <c r="BM28" s="39">
        <v>150</v>
      </c>
      <c r="BN28" s="39">
        <v>6</v>
      </c>
      <c r="BO28" s="39">
        <v>655</v>
      </c>
      <c r="BP28" s="39">
        <v>14</v>
      </c>
      <c r="BR28" s="39">
        <v>430</v>
      </c>
      <c r="BS28" s="39">
        <v>13</v>
      </c>
      <c r="BT28" s="36">
        <v>605</v>
      </c>
      <c r="BU28" s="36">
        <v>9</v>
      </c>
      <c r="BV28" s="36">
        <v>585</v>
      </c>
      <c r="BW28" s="36">
        <v>11</v>
      </c>
      <c r="BX28" s="36">
        <v>630</v>
      </c>
      <c r="BY28" s="36">
        <v>6</v>
      </c>
      <c r="BZ28" s="36">
        <v>740</v>
      </c>
      <c r="CA28" s="56">
        <v>6</v>
      </c>
      <c r="CB28" s="58">
        <v>120</v>
      </c>
      <c r="CC28" s="58">
        <v>4</v>
      </c>
      <c r="CD28" s="59">
        <v>310</v>
      </c>
      <c r="CE28" s="59">
        <v>9</v>
      </c>
      <c r="CF28" s="70">
        <v>120</v>
      </c>
      <c r="CG28" s="70">
        <v>4</v>
      </c>
      <c r="CH28" s="60"/>
      <c r="CI28" s="61"/>
      <c r="CJ28" s="62">
        <v>360</v>
      </c>
      <c r="CK28" s="62">
        <v>8</v>
      </c>
      <c r="CL28" s="85">
        <v>13</v>
      </c>
      <c r="CM28" s="85">
        <v>13</v>
      </c>
      <c r="CN28" s="129">
        <v>22.5</v>
      </c>
      <c r="CO28" s="129">
        <v>10</v>
      </c>
      <c r="CP28" s="66">
        <v>555</v>
      </c>
      <c r="CQ28" s="66">
        <v>3</v>
      </c>
      <c r="CR28" s="150">
        <v>0</v>
      </c>
      <c r="CS28" s="150">
        <v>0</v>
      </c>
      <c r="CT28" s="162" t="s">
        <v>23</v>
      </c>
      <c r="CU28" s="206">
        <v>330</v>
      </c>
      <c r="CV28" s="206">
        <v>2</v>
      </c>
      <c r="CW28" s="220">
        <v>45</v>
      </c>
      <c r="CX28" s="220">
        <v>1</v>
      </c>
      <c r="CY28" s="170">
        <v>120</v>
      </c>
      <c r="CZ28" s="170">
        <v>3</v>
      </c>
      <c r="DA28" s="188">
        <v>90</v>
      </c>
      <c r="DB28" s="188">
        <v>4</v>
      </c>
      <c r="DC28" s="233">
        <v>150</v>
      </c>
      <c r="DD28" s="233">
        <v>1</v>
      </c>
      <c r="DE28" s="243">
        <v>300</v>
      </c>
      <c r="DF28" s="243">
        <v>6</v>
      </c>
      <c r="DG28" s="37" t="s">
        <v>23</v>
      </c>
    </row>
    <row r="29" spans="1:114" customFormat="1" x14ac:dyDescent="0.25">
      <c r="A29" s="3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36"/>
      <c r="BH29" s="36"/>
      <c r="BI29" s="36"/>
      <c r="BJ29" s="36"/>
      <c r="BK29" s="36"/>
      <c r="BL29" s="36"/>
      <c r="BM29" s="39"/>
      <c r="BN29" s="39"/>
      <c r="BO29" s="39"/>
      <c r="BP29" s="39"/>
      <c r="BR29" s="39"/>
      <c r="BS29" s="39"/>
      <c r="BT29" s="36"/>
      <c r="BU29" s="36"/>
      <c r="BV29" s="36">
        <v>780</v>
      </c>
      <c r="BW29" s="36"/>
      <c r="BX29" s="36">
        <v>450</v>
      </c>
      <c r="BY29" s="36"/>
      <c r="BZ29" s="36">
        <v>1280</v>
      </c>
      <c r="CA29" s="36"/>
      <c r="CB29" s="58">
        <v>820</v>
      </c>
      <c r="CC29" s="58"/>
      <c r="CD29" s="59">
        <v>205</v>
      </c>
      <c r="CE29" s="59"/>
      <c r="CF29" s="70">
        <v>1920</v>
      </c>
      <c r="CG29" s="70"/>
      <c r="CH29" s="71">
        <v>1440</v>
      </c>
      <c r="CI29" s="61"/>
      <c r="CJ29" s="62">
        <v>13440</v>
      </c>
      <c r="CK29" s="62"/>
      <c r="CL29" s="85">
        <v>108</v>
      </c>
      <c r="CM29" s="85">
        <v>5</v>
      </c>
      <c r="CN29" s="129">
        <v>1870</v>
      </c>
      <c r="CO29" s="129">
        <v>20</v>
      </c>
      <c r="CP29" s="66"/>
      <c r="CQ29" s="66"/>
      <c r="CR29" s="150">
        <v>1020</v>
      </c>
      <c r="CS29" s="150">
        <v>18</v>
      </c>
      <c r="CT29" s="162" t="s">
        <v>24</v>
      </c>
      <c r="CU29" s="206">
        <v>6120</v>
      </c>
      <c r="CV29" s="206">
        <v>36</v>
      </c>
      <c r="CW29" s="220"/>
      <c r="CX29" s="220"/>
      <c r="CY29" s="170">
        <v>9600</v>
      </c>
      <c r="CZ29" s="170">
        <v>80</v>
      </c>
      <c r="DA29" s="188"/>
      <c r="DB29" s="188"/>
      <c r="DC29" s="233">
        <v>6780</v>
      </c>
      <c r="DD29" s="233">
        <v>4</v>
      </c>
      <c r="DE29" s="243">
        <v>1005</v>
      </c>
      <c r="DF29" s="243">
        <v>9</v>
      </c>
      <c r="DG29" s="37" t="s">
        <v>24</v>
      </c>
    </row>
    <row r="30" spans="1:114" customFormat="1" x14ac:dyDescent="0.25">
      <c r="A30" s="35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9">
        <v>2560</v>
      </c>
      <c r="BH30" s="36"/>
      <c r="BI30" s="40">
        <v>8304</v>
      </c>
      <c r="BJ30" s="40">
        <v>114</v>
      </c>
      <c r="BK30" s="40">
        <v>2568</v>
      </c>
      <c r="BL30" s="40">
        <v>68</v>
      </c>
      <c r="BM30" s="40">
        <f>SUM(BM22:BM28)</f>
        <v>2995</v>
      </c>
      <c r="BN30" s="40">
        <f>SUM(BN22:BN28)</f>
        <v>51</v>
      </c>
      <c r="BO30" s="40">
        <f>SUM(BO23:BO28)</f>
        <v>2190</v>
      </c>
      <c r="BP30" s="40">
        <f>SUM(BP22:BP28)</f>
        <v>67</v>
      </c>
      <c r="BR30" s="40">
        <f>SUM(BR23:BR28)</f>
        <v>2220</v>
      </c>
      <c r="BS30" s="40">
        <f>SUM(BS22:BS28)</f>
        <v>82</v>
      </c>
      <c r="BT30" s="40">
        <f>SUM(BT23:BT28)</f>
        <v>12355</v>
      </c>
      <c r="BU30" s="40">
        <f>SUM(BU22:BU28)</f>
        <v>105</v>
      </c>
      <c r="BV30" s="32">
        <f>SUM(BV23:BV29)</f>
        <v>3905</v>
      </c>
      <c r="BW30" s="40">
        <v>69</v>
      </c>
      <c r="BX30" s="40">
        <v>3272</v>
      </c>
      <c r="BY30" s="40">
        <v>33</v>
      </c>
      <c r="BZ30" s="40">
        <f>SUM(BZ23:BZ29)</f>
        <v>3145</v>
      </c>
      <c r="CA30" s="40">
        <f>SUM(CA23:CA28)</f>
        <v>27</v>
      </c>
      <c r="CB30" s="58">
        <v>2025</v>
      </c>
      <c r="CC30" s="58">
        <v>23</v>
      </c>
      <c r="CD30" s="59">
        <v>2175</v>
      </c>
      <c r="CE30" s="59">
        <v>42</v>
      </c>
      <c r="CF30" s="75">
        <v>2940</v>
      </c>
      <c r="CG30" s="75">
        <v>20</v>
      </c>
      <c r="CH30" s="76">
        <v>3750</v>
      </c>
      <c r="CI30" s="76">
        <v>28</v>
      </c>
      <c r="CJ30" s="69">
        <v>15420</v>
      </c>
      <c r="CK30" s="69">
        <v>29</v>
      </c>
      <c r="CL30" s="86">
        <f>174*60</f>
        <v>10440</v>
      </c>
      <c r="CM30" s="86">
        <v>34</v>
      </c>
      <c r="CN30" s="130">
        <v>1982</v>
      </c>
      <c r="CO30" s="130">
        <v>68</v>
      </c>
      <c r="CP30" s="137">
        <v>1566</v>
      </c>
      <c r="CQ30" s="137">
        <v>18</v>
      </c>
      <c r="CR30" s="151">
        <v>2910</v>
      </c>
      <c r="CS30" s="151">
        <v>36</v>
      </c>
      <c r="CT30" s="35" t="s">
        <v>25</v>
      </c>
      <c r="CU30" s="207">
        <v>7245</v>
      </c>
      <c r="CV30" s="207">
        <v>47</v>
      </c>
      <c r="CW30" s="221">
        <v>2040</v>
      </c>
      <c r="CX30" s="221">
        <v>25</v>
      </c>
      <c r="CY30" s="171">
        <v>10620</v>
      </c>
      <c r="CZ30" s="171">
        <v>98</v>
      </c>
      <c r="DA30" s="190">
        <v>1530</v>
      </c>
      <c r="DB30" s="190">
        <v>21</v>
      </c>
      <c r="DC30" s="234">
        <v>8385</v>
      </c>
      <c r="DD30" s="234">
        <v>25</v>
      </c>
      <c r="DE30" s="244">
        <f>SUM(DE23:DE24:DE25:DE26:DE27:DE28:DE29)</f>
        <v>3165</v>
      </c>
      <c r="DF30" s="244">
        <f>SUM(DF23:DF24:DF25:DF26:DF27:DF28:DF29)</f>
        <v>52</v>
      </c>
      <c r="DG30" s="35" t="s">
        <v>25</v>
      </c>
      <c r="DJ30" s="238">
        <f>(14685-6780)/(60*40)</f>
        <v>3.2937500000000002</v>
      </c>
    </row>
    <row r="31" spans="1:114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58"/>
      <c r="CC31" s="58"/>
      <c r="CD31" s="59"/>
      <c r="CE31" s="59"/>
      <c r="CF31" s="70"/>
      <c r="CG31" s="70"/>
      <c r="CH31" s="60"/>
      <c r="CI31" s="61"/>
      <c r="CJ31" s="62"/>
      <c r="CK31" s="62"/>
      <c r="CL31" s="85"/>
      <c r="CM31" s="85"/>
      <c r="CN31" s="129"/>
      <c r="CO31" s="129"/>
      <c r="CP31" s="66"/>
      <c r="CQ31" s="66"/>
      <c r="CR31" s="150"/>
      <c r="CS31" s="150"/>
      <c r="CT31" s="163"/>
      <c r="CU31" s="206"/>
      <c r="CV31" s="206"/>
      <c r="CW31" s="220"/>
      <c r="CX31" s="220"/>
      <c r="CY31" s="170"/>
      <c r="CZ31" s="170"/>
      <c r="DA31" s="188"/>
      <c r="DB31" s="188"/>
      <c r="DC31" s="233"/>
      <c r="DD31" s="233"/>
      <c r="DE31" s="243"/>
      <c r="DF31" s="243"/>
      <c r="DG31" s="29"/>
      <c r="DJ31" s="238">
        <f>6780/(40*60)</f>
        <v>2.8250000000000002</v>
      </c>
    </row>
    <row r="32" spans="1:114" customFormat="1" x14ac:dyDescent="0.25">
      <c r="A32" s="35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58"/>
      <c r="CC32" s="58"/>
      <c r="CD32" s="59"/>
      <c r="CE32" s="59"/>
      <c r="CF32" s="70"/>
      <c r="CG32" s="70"/>
      <c r="CH32" s="60"/>
      <c r="CI32" s="61"/>
      <c r="CJ32" s="62"/>
      <c r="CK32" s="62"/>
      <c r="CL32" s="85"/>
      <c r="CM32" s="85"/>
      <c r="CN32" s="129"/>
      <c r="CO32" s="129"/>
      <c r="CP32" s="66"/>
      <c r="CQ32" s="66"/>
      <c r="CR32" s="150"/>
      <c r="CS32" s="150"/>
      <c r="CT32" s="35" t="s">
        <v>26</v>
      </c>
      <c r="CU32" s="206"/>
      <c r="CV32" s="206"/>
      <c r="CW32" s="220"/>
      <c r="CX32" s="220"/>
      <c r="CY32" s="170"/>
      <c r="CZ32" s="170"/>
      <c r="DA32" s="188"/>
      <c r="DB32" s="188"/>
      <c r="DC32" s="233"/>
      <c r="DD32" s="233"/>
      <c r="DE32" s="243"/>
      <c r="DF32" s="243"/>
      <c r="DG32" s="35" t="s">
        <v>26</v>
      </c>
    </row>
    <row r="33" spans="1:111" customFormat="1" x14ac:dyDescent="0.25">
      <c r="A33" s="37" t="s">
        <v>27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36"/>
      <c r="BH33" s="36"/>
      <c r="BI33" s="36"/>
      <c r="BJ33" s="36"/>
      <c r="BK33" s="39">
        <v>940</v>
      </c>
      <c r="BL33" s="39">
        <v>23</v>
      </c>
      <c r="BM33" s="39">
        <v>362</v>
      </c>
      <c r="BN33" s="39">
        <v>10</v>
      </c>
      <c r="BO33" s="39">
        <v>695</v>
      </c>
      <c r="BP33" s="39">
        <v>18</v>
      </c>
      <c r="BR33" s="39">
        <v>1135</v>
      </c>
      <c r="BS33" s="39">
        <v>30</v>
      </c>
      <c r="BT33" s="36">
        <v>2085</v>
      </c>
      <c r="BU33" s="36">
        <v>43</v>
      </c>
      <c r="BV33" s="36">
        <v>650</v>
      </c>
      <c r="BW33" s="36">
        <v>20</v>
      </c>
      <c r="BX33" s="36">
        <v>205</v>
      </c>
      <c r="BY33" s="36">
        <v>9</v>
      </c>
      <c r="BZ33" s="36">
        <v>995</v>
      </c>
      <c r="CA33" s="36">
        <v>10</v>
      </c>
      <c r="CB33" s="58">
        <v>350</v>
      </c>
      <c r="CC33" s="58">
        <v>8</v>
      </c>
      <c r="CD33" s="59">
        <v>110</v>
      </c>
      <c r="CE33" s="59">
        <v>4</v>
      </c>
      <c r="CF33" s="70">
        <v>680</v>
      </c>
      <c r="CG33" s="70">
        <v>8</v>
      </c>
      <c r="CH33" s="71">
        <v>1455</v>
      </c>
      <c r="CI33" s="71">
        <v>13</v>
      </c>
      <c r="CJ33" s="62">
        <v>60</v>
      </c>
      <c r="CK33" s="62">
        <v>1</v>
      </c>
      <c r="CL33" s="85">
        <v>2</v>
      </c>
      <c r="CM33" s="85">
        <v>1</v>
      </c>
      <c r="CN33" s="129">
        <v>44</v>
      </c>
      <c r="CO33" s="129">
        <v>12</v>
      </c>
      <c r="CP33" s="66">
        <v>255</v>
      </c>
      <c r="CQ33" s="66">
        <v>3</v>
      </c>
      <c r="CR33" s="150">
        <v>210</v>
      </c>
      <c r="CS33" s="150">
        <v>2</v>
      </c>
      <c r="CT33" s="162" t="s">
        <v>27</v>
      </c>
      <c r="CU33" s="206">
        <v>360</v>
      </c>
      <c r="CV33" s="206">
        <v>3</v>
      </c>
      <c r="CW33" s="220">
        <v>405</v>
      </c>
      <c r="CX33" s="220">
        <v>6</v>
      </c>
      <c r="CY33" s="170">
        <v>345</v>
      </c>
      <c r="CZ33" s="170">
        <v>7</v>
      </c>
      <c r="DA33" s="188">
        <v>300</v>
      </c>
      <c r="DB33" s="188">
        <v>6</v>
      </c>
      <c r="DC33" s="233">
        <v>405</v>
      </c>
      <c r="DD33" s="233">
        <v>6</v>
      </c>
      <c r="DE33" s="243">
        <v>120</v>
      </c>
      <c r="DF33" s="243">
        <v>3</v>
      </c>
      <c r="DG33" s="37" t="s">
        <v>27</v>
      </c>
    </row>
    <row r="34" spans="1:111" customFormat="1" x14ac:dyDescent="0.25">
      <c r="A34" s="37" t="s">
        <v>28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36"/>
      <c r="BH34" s="36"/>
      <c r="BI34" s="36"/>
      <c r="BJ34" s="36"/>
      <c r="BK34" s="39">
        <v>130</v>
      </c>
      <c r="BL34" s="39">
        <v>4</v>
      </c>
      <c r="BM34" s="39">
        <v>30</v>
      </c>
      <c r="BN34" s="39">
        <v>2</v>
      </c>
      <c r="BO34" s="39">
        <v>185</v>
      </c>
      <c r="BP34" s="39">
        <v>3</v>
      </c>
      <c r="BR34" s="39">
        <v>75</v>
      </c>
      <c r="BS34" s="39">
        <v>2</v>
      </c>
      <c r="BT34" s="36">
        <v>1100</v>
      </c>
      <c r="BU34" s="36">
        <v>13</v>
      </c>
      <c r="BV34" s="36">
        <v>1185</v>
      </c>
      <c r="BW34" s="36">
        <v>6</v>
      </c>
      <c r="BX34" s="36">
        <v>2330</v>
      </c>
      <c r="BY34" s="36">
        <v>26</v>
      </c>
      <c r="BZ34" s="36">
        <v>260</v>
      </c>
      <c r="CA34" s="36">
        <v>3</v>
      </c>
      <c r="CB34" s="58">
        <v>185</v>
      </c>
      <c r="CC34" s="58">
        <v>4</v>
      </c>
      <c r="CD34" s="59">
        <v>150</v>
      </c>
      <c r="CE34" s="59">
        <v>4</v>
      </c>
      <c r="CF34" s="70">
        <v>75</v>
      </c>
      <c r="CG34" s="70">
        <v>1</v>
      </c>
      <c r="CH34" s="71">
        <v>420</v>
      </c>
      <c r="CI34" s="61">
        <v>7</v>
      </c>
      <c r="CJ34" s="62">
        <v>180</v>
      </c>
      <c r="CK34" s="62">
        <v>2</v>
      </c>
      <c r="CL34" s="85">
        <v>0</v>
      </c>
      <c r="CM34" s="85">
        <v>0</v>
      </c>
      <c r="CN34" s="129">
        <v>17</v>
      </c>
      <c r="CO34" s="129">
        <v>4</v>
      </c>
      <c r="CP34" s="66">
        <v>4425</v>
      </c>
      <c r="CQ34" s="66">
        <v>4</v>
      </c>
      <c r="CR34" s="150">
        <v>720</v>
      </c>
      <c r="CS34" s="150">
        <v>6</v>
      </c>
      <c r="CT34" s="162" t="s">
        <v>28</v>
      </c>
      <c r="CU34" s="206">
        <v>1650</v>
      </c>
      <c r="CV34" s="206">
        <v>6</v>
      </c>
      <c r="CW34" s="220">
        <v>960</v>
      </c>
      <c r="CX34" s="220">
        <v>6</v>
      </c>
      <c r="CY34" s="170">
        <v>720</v>
      </c>
      <c r="CZ34" s="170">
        <v>3</v>
      </c>
      <c r="DA34" s="188">
        <v>0</v>
      </c>
      <c r="DB34" s="188">
        <v>0</v>
      </c>
      <c r="DC34" s="233">
        <v>150</v>
      </c>
      <c r="DD34" s="233">
        <v>1</v>
      </c>
      <c r="DE34" s="243">
        <v>150</v>
      </c>
      <c r="DF34" s="243">
        <v>2</v>
      </c>
      <c r="DG34" s="37" t="s">
        <v>28</v>
      </c>
    </row>
    <row r="35" spans="1:111" customFormat="1" x14ac:dyDescent="0.25">
      <c r="A35" s="37" t="s">
        <v>29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36"/>
      <c r="BH35" s="36"/>
      <c r="BI35" s="36"/>
      <c r="BJ35" s="36"/>
      <c r="BK35" s="36"/>
      <c r="BL35" s="36"/>
      <c r="BM35" s="39">
        <v>1015</v>
      </c>
      <c r="BN35" s="39">
        <v>10</v>
      </c>
      <c r="BO35" s="39">
        <v>645</v>
      </c>
      <c r="BP35" s="39">
        <v>4</v>
      </c>
      <c r="BR35" s="39">
        <v>300</v>
      </c>
      <c r="BS35" s="39">
        <v>6</v>
      </c>
      <c r="BT35" s="36">
        <v>360</v>
      </c>
      <c r="BU35" s="36">
        <v>3</v>
      </c>
      <c r="BV35" s="36">
        <v>180</v>
      </c>
      <c r="BW35" s="36"/>
      <c r="BX35" s="36">
        <v>30</v>
      </c>
      <c r="BY35" s="36">
        <v>1</v>
      </c>
      <c r="BZ35" s="36">
        <v>30</v>
      </c>
      <c r="CA35" s="36">
        <v>1</v>
      </c>
      <c r="CB35" s="58">
        <v>45</v>
      </c>
      <c r="CC35" s="58">
        <v>2</v>
      </c>
      <c r="CD35" s="59"/>
      <c r="CE35" s="59"/>
      <c r="CF35" s="70">
        <v>90</v>
      </c>
      <c r="CG35" s="70">
        <v>1</v>
      </c>
      <c r="CH35" s="60"/>
      <c r="CI35" s="61"/>
      <c r="CJ35" s="62">
        <v>0</v>
      </c>
      <c r="CK35" s="62">
        <v>0</v>
      </c>
      <c r="CL35" s="85">
        <v>0</v>
      </c>
      <c r="CM35" s="85">
        <v>0</v>
      </c>
      <c r="CN35" s="129">
        <v>6</v>
      </c>
      <c r="CO35" s="129">
        <v>3</v>
      </c>
      <c r="CP35" s="66">
        <v>900</v>
      </c>
      <c r="CQ35" s="66">
        <v>3</v>
      </c>
      <c r="CR35" s="150">
        <v>120</v>
      </c>
      <c r="CS35" s="150">
        <v>9</v>
      </c>
      <c r="CT35" s="162" t="s">
        <v>29</v>
      </c>
      <c r="CU35" s="206">
        <v>300</v>
      </c>
      <c r="CV35" s="206">
        <v>3</v>
      </c>
      <c r="CW35" s="220">
        <v>300</v>
      </c>
      <c r="CX35" s="220">
        <v>5</v>
      </c>
      <c r="CY35" s="170">
        <v>255</v>
      </c>
      <c r="CZ35" s="170">
        <v>3</v>
      </c>
      <c r="DA35" s="188">
        <v>690</v>
      </c>
      <c r="DB35" s="188">
        <v>5</v>
      </c>
      <c r="DC35" s="233">
        <v>435</v>
      </c>
      <c r="DD35" s="233">
        <v>5</v>
      </c>
      <c r="DE35" s="243">
        <v>90</v>
      </c>
      <c r="DF35" s="243">
        <v>3</v>
      </c>
      <c r="DG35" s="37" t="s">
        <v>29</v>
      </c>
    </row>
    <row r="36" spans="1:111" customFormat="1" x14ac:dyDescent="0.25">
      <c r="A36" s="37" t="s">
        <v>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36"/>
      <c r="BH36" s="36"/>
      <c r="BI36" s="36"/>
      <c r="BJ36" s="36"/>
      <c r="BK36" s="39">
        <v>240</v>
      </c>
      <c r="BL36" s="39">
        <v>11</v>
      </c>
      <c r="BM36" s="39">
        <v>460</v>
      </c>
      <c r="BN36" s="39">
        <v>11</v>
      </c>
      <c r="BO36" s="39">
        <v>670</v>
      </c>
      <c r="BP36" s="39">
        <v>27</v>
      </c>
      <c r="BR36" s="39">
        <v>855</v>
      </c>
      <c r="BS36" s="39">
        <v>29</v>
      </c>
      <c r="BT36" s="36">
        <v>1410</v>
      </c>
      <c r="BU36" s="36">
        <v>45</v>
      </c>
      <c r="BV36" s="36">
        <v>520</v>
      </c>
      <c r="BW36" s="36"/>
      <c r="BX36" s="36">
        <v>1735</v>
      </c>
      <c r="BY36" s="36">
        <v>35</v>
      </c>
      <c r="BZ36" s="36">
        <v>775</v>
      </c>
      <c r="CA36" s="36">
        <v>13</v>
      </c>
      <c r="CB36" s="58">
        <v>555</v>
      </c>
      <c r="CC36" s="58">
        <v>16</v>
      </c>
      <c r="CD36" s="59">
        <v>860</v>
      </c>
      <c r="CE36" s="59">
        <v>15</v>
      </c>
      <c r="CF36" s="70">
        <v>405</v>
      </c>
      <c r="CG36" s="70">
        <v>4</v>
      </c>
      <c r="CH36" s="71">
        <v>135</v>
      </c>
      <c r="CI36" s="61">
        <v>5</v>
      </c>
      <c r="CJ36" s="62">
        <v>600</v>
      </c>
      <c r="CK36" s="62">
        <v>16</v>
      </c>
      <c r="CL36" s="85">
        <v>20</v>
      </c>
      <c r="CM36" s="85">
        <v>19</v>
      </c>
      <c r="CN36" s="129">
        <v>30</v>
      </c>
      <c r="CO36" s="129">
        <v>16</v>
      </c>
      <c r="CP36" s="66">
        <v>840</v>
      </c>
      <c r="CQ36" s="66">
        <v>12</v>
      </c>
      <c r="CR36" s="150">
        <v>810</v>
      </c>
      <c r="CS36" s="150">
        <v>13</v>
      </c>
      <c r="CT36" s="162" t="s">
        <v>30</v>
      </c>
      <c r="CU36" s="206">
        <v>2205</v>
      </c>
      <c r="CV36" s="206">
        <v>23</v>
      </c>
      <c r="CW36" s="220">
        <v>1230</v>
      </c>
      <c r="CX36" s="220">
        <v>18</v>
      </c>
      <c r="CY36" s="170">
        <v>1815</v>
      </c>
      <c r="CZ36" s="170">
        <v>28</v>
      </c>
      <c r="DA36" s="188">
        <v>1575</v>
      </c>
      <c r="DB36" s="188">
        <v>23</v>
      </c>
      <c r="DC36" s="233">
        <v>1635</v>
      </c>
      <c r="DD36" s="233">
        <v>20</v>
      </c>
      <c r="DE36" s="243">
        <v>1570</v>
      </c>
      <c r="DF36" s="243">
        <v>29</v>
      </c>
      <c r="DG36" s="37" t="s">
        <v>30</v>
      </c>
    </row>
    <row r="37" spans="1:111" customFormat="1" x14ac:dyDescent="0.25">
      <c r="A37" s="37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6"/>
      <c r="BH37" s="36"/>
      <c r="BI37" s="36"/>
      <c r="BJ37" s="36"/>
      <c r="BK37" s="36"/>
      <c r="BL37" s="36"/>
      <c r="BM37" s="39">
        <v>45</v>
      </c>
      <c r="BN37" s="39">
        <v>1</v>
      </c>
      <c r="BO37" s="36"/>
      <c r="BP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58"/>
      <c r="CC37" s="58"/>
      <c r="CD37" s="59"/>
      <c r="CE37" s="59"/>
      <c r="CF37" s="70">
        <v>330</v>
      </c>
      <c r="CG37" s="70">
        <v>4</v>
      </c>
      <c r="CH37" s="60"/>
      <c r="CI37" s="61"/>
      <c r="CJ37" s="62">
        <v>120</v>
      </c>
      <c r="CK37" s="62">
        <v>1</v>
      </c>
      <c r="CL37" s="85">
        <v>1</v>
      </c>
      <c r="CM37" s="85">
        <v>2</v>
      </c>
      <c r="CN37" s="129">
        <v>4</v>
      </c>
      <c r="CO37" s="129">
        <v>2</v>
      </c>
      <c r="CP37" s="66">
        <v>45</v>
      </c>
      <c r="CQ37" s="66">
        <v>1</v>
      </c>
      <c r="CR37" s="150">
        <v>60</v>
      </c>
      <c r="CS37" s="150">
        <v>1</v>
      </c>
      <c r="CT37" s="162" t="s">
        <v>23</v>
      </c>
      <c r="CU37" s="206">
        <v>0</v>
      </c>
      <c r="CV37" s="206">
        <v>0</v>
      </c>
      <c r="CW37" s="220">
        <v>210</v>
      </c>
      <c r="CX37" s="220">
        <v>1</v>
      </c>
      <c r="CY37" s="170">
        <v>465</v>
      </c>
      <c r="CZ37" s="170">
        <v>3</v>
      </c>
      <c r="DA37" s="188">
        <v>240</v>
      </c>
      <c r="DB37" s="188">
        <v>4</v>
      </c>
      <c r="DC37" s="233">
        <v>30</v>
      </c>
      <c r="DD37" s="233">
        <v>1</v>
      </c>
      <c r="DE37" s="243">
        <v>90</v>
      </c>
      <c r="DF37" s="243">
        <v>2</v>
      </c>
      <c r="DG37" s="37" t="s">
        <v>23</v>
      </c>
    </row>
    <row r="38" spans="1:111" customFormat="1" x14ac:dyDescent="0.25">
      <c r="A38" s="35" t="s">
        <v>31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2"/>
      <c r="BJ38" s="32"/>
      <c r="BK38" s="40">
        <f t="shared" ref="BK38:BV38" si="6">SUM(BK33:BK37)</f>
        <v>1310</v>
      </c>
      <c r="BL38" s="40">
        <f t="shared" si="6"/>
        <v>38</v>
      </c>
      <c r="BM38" s="40">
        <f t="shared" si="6"/>
        <v>1912</v>
      </c>
      <c r="BN38" s="40">
        <f t="shared" si="6"/>
        <v>34</v>
      </c>
      <c r="BO38" s="40">
        <f t="shared" si="6"/>
        <v>2195</v>
      </c>
      <c r="BP38" s="40">
        <f t="shared" si="6"/>
        <v>52</v>
      </c>
      <c r="BR38" s="40">
        <f t="shared" si="6"/>
        <v>2365</v>
      </c>
      <c r="BS38" s="40">
        <f t="shared" si="6"/>
        <v>67</v>
      </c>
      <c r="BT38" s="40">
        <f t="shared" si="6"/>
        <v>4955</v>
      </c>
      <c r="BU38" s="32">
        <v>104</v>
      </c>
      <c r="BV38" s="40">
        <f t="shared" si="6"/>
        <v>2535</v>
      </c>
      <c r="BW38" s="32">
        <v>26</v>
      </c>
      <c r="BX38" s="32">
        <v>4300</v>
      </c>
      <c r="BY38" s="32">
        <v>71</v>
      </c>
      <c r="BZ38" s="32">
        <f>SUM(BZ33:BZ37)</f>
        <v>2060</v>
      </c>
      <c r="CA38" s="32">
        <f>SUM(CA33:CA37)</f>
        <v>27</v>
      </c>
      <c r="CB38" s="58">
        <v>1135</v>
      </c>
      <c r="CC38" s="58">
        <v>30</v>
      </c>
      <c r="CD38" s="59">
        <v>1120</v>
      </c>
      <c r="CE38" s="59">
        <v>23</v>
      </c>
      <c r="CF38" s="67">
        <v>1580</v>
      </c>
      <c r="CG38" s="67">
        <v>18</v>
      </c>
      <c r="CH38" s="76">
        <v>2010</v>
      </c>
      <c r="CI38" s="68">
        <v>25</v>
      </c>
      <c r="CJ38" s="69">
        <v>960</v>
      </c>
      <c r="CK38" s="69">
        <v>20</v>
      </c>
      <c r="CL38" s="86">
        <f>22*60</f>
        <v>1320</v>
      </c>
      <c r="CM38" s="86">
        <v>23</v>
      </c>
      <c r="CN38" s="130">
        <v>101</v>
      </c>
      <c r="CO38" s="130">
        <v>37</v>
      </c>
      <c r="CP38" s="137">
        <v>6465</v>
      </c>
      <c r="CQ38" s="137">
        <v>23</v>
      </c>
      <c r="CR38" s="151">
        <v>1980</v>
      </c>
      <c r="CS38" s="151">
        <v>31</v>
      </c>
      <c r="CT38" s="35" t="s">
        <v>31</v>
      </c>
      <c r="CU38" s="207">
        <v>4515</v>
      </c>
      <c r="CV38" s="207">
        <v>35</v>
      </c>
      <c r="CW38" s="221">
        <v>3105</v>
      </c>
      <c r="CX38" s="221">
        <v>36</v>
      </c>
      <c r="CY38" s="171">
        <v>3600</v>
      </c>
      <c r="CZ38" s="171">
        <v>44</v>
      </c>
      <c r="DA38" s="190">
        <v>2805</v>
      </c>
      <c r="DB38" s="190">
        <v>38</v>
      </c>
      <c r="DC38" s="234">
        <v>2655</v>
      </c>
      <c r="DD38" s="234">
        <v>33</v>
      </c>
      <c r="DE38" s="244">
        <f>SUM(DE33:DE34:DE35:DE36:DE37)</f>
        <v>2020</v>
      </c>
      <c r="DF38" s="244">
        <f>SUM(DF33:DF34:DF35:DF36:DF37)</f>
        <v>39</v>
      </c>
      <c r="DG38" s="35" t="s">
        <v>31</v>
      </c>
    </row>
    <row r="39" spans="1:111" customForma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58"/>
      <c r="CC39" s="58"/>
      <c r="CD39" s="59"/>
      <c r="CE39" s="59"/>
      <c r="CF39" s="70"/>
      <c r="CG39" s="70"/>
      <c r="CH39" s="60"/>
      <c r="CI39" s="61"/>
      <c r="CJ39" s="62"/>
      <c r="CK39" s="62"/>
      <c r="CL39" s="85"/>
      <c r="CM39" s="85"/>
      <c r="CN39" s="129"/>
      <c r="CO39" s="129"/>
      <c r="CP39" s="66"/>
      <c r="CQ39" s="66"/>
      <c r="CR39" s="150"/>
      <c r="CS39" s="150"/>
      <c r="CT39" s="163"/>
      <c r="CU39" s="206"/>
      <c r="CV39" s="206"/>
      <c r="CW39" s="220"/>
      <c r="CX39" s="220"/>
      <c r="CY39" s="170"/>
      <c r="CZ39" s="170"/>
      <c r="DA39" s="188"/>
      <c r="DB39" s="188"/>
      <c r="DC39" s="233"/>
      <c r="DD39" s="233"/>
      <c r="DE39" s="243"/>
      <c r="DF39" s="243"/>
      <c r="DG39" s="29"/>
    </row>
    <row r="40" spans="1:111" customFormat="1" x14ac:dyDescent="0.25">
      <c r="A40" s="35" t="s">
        <v>32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58"/>
      <c r="CC40" s="58"/>
      <c r="CD40" s="59"/>
      <c r="CE40" s="59"/>
      <c r="CF40" s="70"/>
      <c r="CG40" s="70"/>
      <c r="CH40" s="60"/>
      <c r="CI40" s="61"/>
      <c r="CJ40" s="62"/>
      <c r="CK40" s="62"/>
      <c r="CL40" s="85"/>
      <c r="CM40" s="85"/>
      <c r="CN40" s="129"/>
      <c r="CO40" s="129"/>
      <c r="CP40" s="66"/>
      <c r="CQ40" s="66"/>
      <c r="CR40" s="150"/>
      <c r="CS40" s="150"/>
      <c r="CT40" s="35" t="s">
        <v>32</v>
      </c>
      <c r="CU40" s="206"/>
      <c r="CV40" s="206"/>
      <c r="CW40" s="220"/>
      <c r="CX40" s="220"/>
      <c r="CY40" s="170"/>
      <c r="CZ40" s="170"/>
      <c r="DA40" s="188"/>
      <c r="DB40" s="188"/>
      <c r="DC40" s="233"/>
      <c r="DD40" s="233"/>
      <c r="DE40" s="243"/>
      <c r="DF40" s="243"/>
      <c r="DG40" s="35" t="s">
        <v>32</v>
      </c>
    </row>
    <row r="41" spans="1:111" customFormat="1" x14ac:dyDescent="0.25">
      <c r="A41" s="37" t="s">
        <v>33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36"/>
      <c r="BH41" s="36"/>
      <c r="BI41" s="36"/>
      <c r="BJ41" s="36"/>
      <c r="BK41" s="36"/>
      <c r="BL41" s="36"/>
      <c r="BM41" s="39">
        <v>30</v>
      </c>
      <c r="BN41" s="39">
        <v>1</v>
      </c>
      <c r="BO41" s="36"/>
      <c r="BP41" s="36"/>
      <c r="BR41" s="39">
        <v>30</v>
      </c>
      <c r="BS41" s="39">
        <v>1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/>
      <c r="CA41" s="36"/>
      <c r="CB41" s="58"/>
      <c r="CC41" s="58"/>
      <c r="CD41" s="59">
        <v>135</v>
      </c>
      <c r="CE41" s="59">
        <v>3</v>
      </c>
      <c r="CF41" s="70">
        <v>60</v>
      </c>
      <c r="CG41" s="70">
        <v>1</v>
      </c>
      <c r="CH41" s="60"/>
      <c r="CI41" s="61"/>
      <c r="CJ41" s="62">
        <v>420</v>
      </c>
      <c r="CK41" s="62">
        <v>2</v>
      </c>
      <c r="CL41" s="85">
        <v>3</v>
      </c>
      <c r="CM41" s="85">
        <v>2</v>
      </c>
      <c r="CN41" s="129">
        <v>0</v>
      </c>
      <c r="CO41" s="129">
        <v>0</v>
      </c>
      <c r="CP41" s="66">
        <v>0</v>
      </c>
      <c r="CQ41" s="66">
        <v>0</v>
      </c>
      <c r="CR41" s="150">
        <v>0</v>
      </c>
      <c r="CS41" s="150">
        <v>0</v>
      </c>
      <c r="CT41" s="162" t="s">
        <v>33</v>
      </c>
      <c r="CU41" s="206">
        <v>900</v>
      </c>
      <c r="CV41" s="206">
        <v>1</v>
      </c>
      <c r="CW41" s="220">
        <v>0</v>
      </c>
      <c r="CX41" s="220">
        <v>0</v>
      </c>
      <c r="CY41" s="170">
        <v>0</v>
      </c>
      <c r="CZ41" s="170">
        <v>0</v>
      </c>
      <c r="DA41" s="188">
        <v>0</v>
      </c>
      <c r="DB41" s="188">
        <v>0</v>
      </c>
      <c r="DC41" s="233">
        <v>75</v>
      </c>
      <c r="DD41" s="233">
        <v>2</v>
      </c>
      <c r="DE41" s="243">
        <v>0</v>
      </c>
      <c r="DF41" s="243">
        <v>0</v>
      </c>
      <c r="DG41" s="37" t="s">
        <v>33</v>
      </c>
    </row>
    <row r="42" spans="1:111" customFormat="1" x14ac:dyDescent="0.25">
      <c r="A42" s="37" t="s">
        <v>34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39">
        <v>1555</v>
      </c>
      <c r="BH42" s="36"/>
      <c r="BI42" s="39">
        <v>1668</v>
      </c>
      <c r="BJ42" s="39">
        <v>33</v>
      </c>
      <c r="BK42" s="36"/>
      <c r="BL42" s="36"/>
      <c r="BM42" s="39">
        <v>1255</v>
      </c>
      <c r="BN42" s="39">
        <v>17</v>
      </c>
      <c r="BO42" s="39">
        <v>740</v>
      </c>
      <c r="BP42" s="39">
        <v>29</v>
      </c>
      <c r="BR42" s="39">
        <v>570</v>
      </c>
      <c r="BS42" s="39">
        <v>24</v>
      </c>
      <c r="BT42" s="36">
        <v>875</v>
      </c>
      <c r="BU42" s="36">
        <v>28</v>
      </c>
      <c r="BV42" s="36">
        <v>800</v>
      </c>
      <c r="BW42" s="36">
        <v>14</v>
      </c>
      <c r="BX42" s="36">
        <v>495</v>
      </c>
      <c r="BY42" s="36">
        <v>14</v>
      </c>
      <c r="BZ42" s="36">
        <v>770</v>
      </c>
      <c r="CA42" s="36">
        <v>11</v>
      </c>
      <c r="CB42" s="58">
        <v>715</v>
      </c>
      <c r="CC42" s="58">
        <v>14</v>
      </c>
      <c r="CD42" s="59">
        <v>840</v>
      </c>
      <c r="CE42" s="59">
        <v>14</v>
      </c>
      <c r="CF42" s="70">
        <v>240</v>
      </c>
      <c r="CG42" s="70">
        <v>5</v>
      </c>
      <c r="CH42" s="71">
        <v>1290</v>
      </c>
      <c r="CI42" s="71">
        <v>18</v>
      </c>
      <c r="CJ42" s="62">
        <v>1860</v>
      </c>
      <c r="CK42" s="62">
        <v>14</v>
      </c>
      <c r="CL42" s="85">
        <v>30</v>
      </c>
      <c r="CM42" s="85">
        <v>16</v>
      </c>
      <c r="CN42" s="129">
        <v>88</v>
      </c>
      <c r="CO42" s="129">
        <v>20</v>
      </c>
      <c r="CP42" s="66">
        <v>648</v>
      </c>
      <c r="CQ42" s="66">
        <v>9</v>
      </c>
      <c r="CR42" s="150">
        <v>1290</v>
      </c>
      <c r="CS42" s="150">
        <v>10</v>
      </c>
      <c r="CT42" s="162" t="s">
        <v>34</v>
      </c>
      <c r="CU42" s="206">
        <v>2235</v>
      </c>
      <c r="CV42" s="206">
        <v>12</v>
      </c>
      <c r="CW42" s="220">
        <v>1320</v>
      </c>
      <c r="CX42" s="220">
        <v>8</v>
      </c>
      <c r="CY42" s="170">
        <v>450</v>
      </c>
      <c r="CZ42" s="170">
        <v>7</v>
      </c>
      <c r="DA42" s="188">
        <v>840</v>
      </c>
      <c r="DB42" s="188">
        <v>7</v>
      </c>
      <c r="DC42" s="233">
        <v>1095</v>
      </c>
      <c r="DD42" s="233">
        <v>12</v>
      </c>
      <c r="DE42" s="243">
        <v>990</v>
      </c>
      <c r="DF42" s="243">
        <v>9</v>
      </c>
      <c r="DG42" s="37" t="s">
        <v>34</v>
      </c>
    </row>
    <row r="43" spans="1:111" customFormat="1" x14ac:dyDescent="0.25">
      <c r="A43" s="37" t="s">
        <v>35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36"/>
      <c r="BH43" s="36"/>
      <c r="BI43" s="36"/>
      <c r="BJ43" s="36"/>
      <c r="BK43" s="36"/>
      <c r="BL43" s="36"/>
      <c r="BM43" s="39">
        <v>810</v>
      </c>
      <c r="BN43" s="39">
        <v>4</v>
      </c>
      <c r="BO43" s="39">
        <v>1955</v>
      </c>
      <c r="BP43" s="39">
        <v>10</v>
      </c>
      <c r="BR43" s="39">
        <v>1975</v>
      </c>
      <c r="BS43" s="39">
        <v>11</v>
      </c>
      <c r="BT43" s="36">
        <v>261</v>
      </c>
      <c r="BU43" s="36">
        <v>5</v>
      </c>
      <c r="BV43" s="36">
        <v>0</v>
      </c>
      <c r="BW43" s="36">
        <v>0</v>
      </c>
      <c r="BX43" s="36">
        <v>25</v>
      </c>
      <c r="BY43" s="36">
        <v>2</v>
      </c>
      <c r="BZ43" s="36">
        <v>360</v>
      </c>
      <c r="CA43" s="36">
        <v>2</v>
      </c>
      <c r="CB43" s="58"/>
      <c r="CC43" s="58"/>
      <c r="CD43" s="59">
        <v>180</v>
      </c>
      <c r="CE43" s="59">
        <v>2</v>
      </c>
      <c r="CF43" s="70">
        <v>20</v>
      </c>
      <c r="CG43" s="70">
        <v>1</v>
      </c>
      <c r="CH43" s="71">
        <v>300</v>
      </c>
      <c r="CI43" s="71">
        <v>3</v>
      </c>
      <c r="CJ43" s="62">
        <v>480</v>
      </c>
      <c r="CK43" s="62">
        <v>3</v>
      </c>
      <c r="CL43" s="85">
        <v>4</v>
      </c>
      <c r="CM43" s="85">
        <v>3</v>
      </c>
      <c r="CN43" s="129">
        <v>25</v>
      </c>
      <c r="CO43" s="129">
        <v>3</v>
      </c>
      <c r="CP43" s="66">
        <v>240</v>
      </c>
      <c r="CQ43" s="66">
        <v>4</v>
      </c>
      <c r="CR43" s="150">
        <v>1380</v>
      </c>
      <c r="CS43" s="150">
        <v>6</v>
      </c>
      <c r="CT43" s="162" t="s">
        <v>35</v>
      </c>
      <c r="CU43" s="206">
        <v>300</v>
      </c>
      <c r="CV43" s="206">
        <v>3</v>
      </c>
      <c r="CW43" s="220">
        <v>420</v>
      </c>
      <c r="CX43" s="220">
        <v>8</v>
      </c>
      <c r="CY43" s="170">
        <v>600</v>
      </c>
      <c r="CZ43" s="170">
        <v>11</v>
      </c>
      <c r="DA43" s="188">
        <v>750</v>
      </c>
      <c r="DB43" s="188">
        <v>5</v>
      </c>
      <c r="DC43" s="233">
        <v>510</v>
      </c>
      <c r="DD43" s="233">
        <v>5</v>
      </c>
      <c r="DE43" s="243">
        <v>435</v>
      </c>
      <c r="DF43" s="243">
        <v>9</v>
      </c>
      <c r="DG43" s="37" t="s">
        <v>35</v>
      </c>
    </row>
    <row r="44" spans="1:111" customFormat="1" x14ac:dyDescent="0.25">
      <c r="A44" s="35" t="s">
        <v>36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9">
        <f>SUM(BG41:BG43)</f>
        <v>1555</v>
      </c>
      <c r="BH44" s="36"/>
      <c r="BI44" s="39">
        <f>SUM(BI41:BI43)</f>
        <v>1668</v>
      </c>
      <c r="BJ44" s="39">
        <f>SUM(BJ41:BJ43)</f>
        <v>33</v>
      </c>
      <c r="BK44" s="40">
        <v>1485</v>
      </c>
      <c r="BL44" s="40">
        <v>42</v>
      </c>
      <c r="BM44" s="40">
        <f t="shared" ref="BM44:BV44" si="7">SUM(BM41:BM43)</f>
        <v>2095</v>
      </c>
      <c r="BN44" s="40">
        <f t="shared" si="7"/>
        <v>22</v>
      </c>
      <c r="BO44" s="40">
        <f t="shared" si="7"/>
        <v>2695</v>
      </c>
      <c r="BP44" s="40">
        <f t="shared" si="7"/>
        <v>39</v>
      </c>
      <c r="BR44" s="40">
        <f t="shared" si="7"/>
        <v>2575</v>
      </c>
      <c r="BS44" s="40">
        <f t="shared" si="7"/>
        <v>36</v>
      </c>
      <c r="BT44" s="40">
        <f t="shared" si="7"/>
        <v>1136</v>
      </c>
      <c r="BU44" s="32">
        <v>33</v>
      </c>
      <c r="BV44" s="40">
        <f t="shared" si="7"/>
        <v>800</v>
      </c>
      <c r="BW44" s="32">
        <v>14</v>
      </c>
      <c r="BX44" s="32">
        <v>520</v>
      </c>
      <c r="BY44" s="32">
        <v>16</v>
      </c>
      <c r="BZ44" s="32">
        <f>SUM(BZ41:BZ43)</f>
        <v>1130</v>
      </c>
      <c r="CA44" s="32">
        <f>SUM(CA41:CA43)</f>
        <v>13</v>
      </c>
      <c r="CB44" s="58">
        <v>715</v>
      </c>
      <c r="CC44" s="58">
        <v>14</v>
      </c>
      <c r="CD44" s="59">
        <v>1155</v>
      </c>
      <c r="CE44" s="59">
        <v>19</v>
      </c>
      <c r="CF44" s="67">
        <v>320</v>
      </c>
      <c r="CG44" s="67">
        <v>7</v>
      </c>
      <c r="CH44" s="76">
        <v>1590</v>
      </c>
      <c r="CI44" s="76">
        <v>21</v>
      </c>
      <c r="CJ44" s="69">
        <v>2760</v>
      </c>
      <c r="CK44" s="69">
        <v>19</v>
      </c>
      <c r="CL44" s="86">
        <v>37</v>
      </c>
      <c r="CM44" s="86">
        <v>21</v>
      </c>
      <c r="CN44" s="130">
        <v>113</v>
      </c>
      <c r="CO44" s="130">
        <v>23</v>
      </c>
      <c r="CP44" s="137">
        <v>788</v>
      </c>
      <c r="CQ44" s="137">
        <v>13</v>
      </c>
      <c r="CR44" s="151">
        <v>2670</v>
      </c>
      <c r="CS44" s="151">
        <v>16</v>
      </c>
      <c r="CT44" s="35" t="s">
        <v>36</v>
      </c>
      <c r="CU44" s="207">
        <v>3435</v>
      </c>
      <c r="CV44" s="207">
        <v>16</v>
      </c>
      <c r="CW44" s="221">
        <v>1740</v>
      </c>
      <c r="CX44" s="221">
        <v>16</v>
      </c>
      <c r="CY44" s="171">
        <v>1050</v>
      </c>
      <c r="CZ44" s="171">
        <v>18</v>
      </c>
      <c r="DA44" s="190">
        <v>1590</v>
      </c>
      <c r="DB44" s="190">
        <v>12</v>
      </c>
      <c r="DC44" s="234">
        <v>1680</v>
      </c>
      <c r="DD44" s="234">
        <v>19</v>
      </c>
      <c r="DE44" s="244">
        <f>SUM(DE41:DE42:DE43)</f>
        <v>1425</v>
      </c>
      <c r="DF44" s="244">
        <f>SUM(DF41:DF42:DF43)</f>
        <v>18</v>
      </c>
      <c r="DG44" s="35" t="s">
        <v>36</v>
      </c>
    </row>
    <row r="45" spans="1:111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58"/>
      <c r="CC45" s="58"/>
      <c r="CD45" s="59"/>
      <c r="CE45" s="59"/>
      <c r="CF45" s="70"/>
      <c r="CG45" s="70"/>
      <c r="CH45" s="60"/>
      <c r="CI45" s="61"/>
      <c r="CJ45" s="62"/>
      <c r="CK45" s="62"/>
      <c r="CL45" s="85"/>
      <c r="CM45" s="85"/>
      <c r="CN45" s="129"/>
      <c r="CO45" s="129"/>
      <c r="CP45" s="66"/>
      <c r="CQ45" s="66"/>
      <c r="CR45" s="150"/>
      <c r="CS45" s="150"/>
      <c r="CT45" s="163"/>
      <c r="CU45" s="206"/>
      <c r="CV45" s="206"/>
      <c r="CW45" s="220"/>
      <c r="CX45" s="220"/>
      <c r="CY45" s="170"/>
      <c r="CZ45" s="170"/>
      <c r="DA45" s="188"/>
      <c r="DB45" s="188"/>
      <c r="DC45" s="233"/>
      <c r="DD45" s="233"/>
      <c r="DE45" s="243"/>
      <c r="DF45" s="243"/>
      <c r="DG45" s="29"/>
    </row>
    <row r="46" spans="1:111" customFormat="1" x14ac:dyDescent="0.25">
      <c r="A46" s="35" t="s">
        <v>37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R46" s="36"/>
      <c r="BS46" s="36"/>
      <c r="BT46" s="36"/>
      <c r="BU46" s="36"/>
      <c r="BV46" s="36"/>
      <c r="BW46" s="36"/>
      <c r="BX46" s="36"/>
      <c r="BY46" s="36"/>
      <c r="BZ46" s="36"/>
      <c r="CA46" s="57"/>
      <c r="CB46" s="58"/>
      <c r="CC46" s="58"/>
      <c r="CD46" s="59"/>
      <c r="CE46" s="59"/>
      <c r="CF46" s="70"/>
      <c r="CG46" s="70"/>
      <c r="CH46" s="60"/>
      <c r="CI46" s="61"/>
      <c r="CJ46" s="62"/>
      <c r="CK46" s="62"/>
      <c r="CL46" s="85"/>
      <c r="CM46" s="85"/>
      <c r="CN46" s="129"/>
      <c r="CO46" s="129"/>
      <c r="CP46" s="66"/>
      <c r="CQ46" s="66"/>
      <c r="CR46" s="150"/>
      <c r="CS46" s="150"/>
      <c r="CT46" s="35" t="s">
        <v>37</v>
      </c>
      <c r="CU46" s="206"/>
      <c r="CV46" s="206"/>
      <c r="CW46" s="220"/>
      <c r="CX46" s="220"/>
      <c r="CY46" s="170"/>
      <c r="CZ46" s="170"/>
      <c r="DA46" s="188"/>
      <c r="DB46" s="188"/>
      <c r="DC46" s="233"/>
      <c r="DD46" s="233"/>
      <c r="DE46" s="243"/>
      <c r="DF46" s="243"/>
      <c r="DG46" s="35" t="s">
        <v>37</v>
      </c>
    </row>
    <row r="47" spans="1:111" customFormat="1" x14ac:dyDescent="0.25">
      <c r="A47" s="37" t="s">
        <v>38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6"/>
      <c r="BH47" s="36"/>
      <c r="BI47" s="36"/>
      <c r="BJ47" s="36"/>
      <c r="BK47" s="36"/>
      <c r="BL47" s="36"/>
      <c r="BM47" s="39">
        <v>295</v>
      </c>
      <c r="BN47" s="39">
        <v>5</v>
      </c>
      <c r="BO47" s="39">
        <v>530</v>
      </c>
      <c r="BP47" s="39">
        <v>6</v>
      </c>
      <c r="BR47" s="39">
        <v>285</v>
      </c>
      <c r="BS47" s="39">
        <v>4</v>
      </c>
      <c r="BT47" s="36">
        <v>480</v>
      </c>
      <c r="BU47" s="36">
        <v>2</v>
      </c>
      <c r="BV47" s="36">
        <v>0</v>
      </c>
      <c r="BW47" s="36">
        <v>0</v>
      </c>
      <c r="BX47" s="36">
        <v>230</v>
      </c>
      <c r="BY47" s="36">
        <v>5</v>
      </c>
      <c r="BZ47" s="36">
        <v>95</v>
      </c>
      <c r="CA47" s="36">
        <v>2</v>
      </c>
      <c r="CB47" s="58">
        <v>120</v>
      </c>
      <c r="CC47" s="58">
        <v>1</v>
      </c>
      <c r="CD47" s="59">
        <v>435</v>
      </c>
      <c r="CE47" s="59">
        <v>5</v>
      </c>
      <c r="CF47" s="70">
        <v>30</v>
      </c>
      <c r="CG47" s="70">
        <v>2</v>
      </c>
      <c r="CH47" s="71">
        <v>105</v>
      </c>
      <c r="CI47" s="71">
        <v>3</v>
      </c>
      <c r="CJ47" s="62">
        <v>120</v>
      </c>
      <c r="CK47" s="62">
        <v>4</v>
      </c>
      <c r="CL47" s="85">
        <v>24</v>
      </c>
      <c r="CM47" s="85">
        <v>8</v>
      </c>
      <c r="CN47" s="129">
        <v>39</v>
      </c>
      <c r="CO47" s="129">
        <v>2</v>
      </c>
      <c r="CP47" s="66">
        <v>150</v>
      </c>
      <c r="CQ47" s="66">
        <v>4</v>
      </c>
      <c r="CR47" s="150">
        <v>840</v>
      </c>
      <c r="CS47" s="150">
        <v>6</v>
      </c>
      <c r="CT47" s="162" t="s">
        <v>38</v>
      </c>
      <c r="CU47" s="206">
        <v>750</v>
      </c>
      <c r="CV47" s="206">
        <v>3</v>
      </c>
      <c r="CW47" s="220">
        <v>375</v>
      </c>
      <c r="CX47" s="220">
        <v>5</v>
      </c>
      <c r="CY47" s="170">
        <v>120</v>
      </c>
      <c r="CZ47" s="170">
        <v>3</v>
      </c>
      <c r="DA47" s="188">
        <v>690</v>
      </c>
      <c r="DB47" s="188">
        <v>5</v>
      </c>
      <c r="DC47" s="233">
        <v>0</v>
      </c>
      <c r="DD47" s="233">
        <v>0</v>
      </c>
      <c r="DE47" s="243">
        <v>810</v>
      </c>
      <c r="DF47" s="243">
        <v>3</v>
      </c>
      <c r="DG47" s="37" t="s">
        <v>38</v>
      </c>
    </row>
    <row r="48" spans="1:111" customFormat="1" x14ac:dyDescent="0.25">
      <c r="A48" s="37" t="s">
        <v>39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36"/>
      <c r="BH48" s="36"/>
      <c r="BI48" s="36"/>
      <c r="BJ48" s="36"/>
      <c r="BK48" s="36"/>
      <c r="BL48" s="36"/>
      <c r="BM48" s="39">
        <v>15</v>
      </c>
      <c r="BN48" s="39">
        <v>1</v>
      </c>
      <c r="BO48" s="39">
        <v>10</v>
      </c>
      <c r="BP48" s="39">
        <v>1</v>
      </c>
      <c r="BR48" s="39">
        <v>0</v>
      </c>
      <c r="BS48" s="39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20</v>
      </c>
      <c r="BY48" s="36">
        <v>1</v>
      </c>
      <c r="BZ48" s="36"/>
      <c r="CA48" s="36"/>
      <c r="CB48" s="58">
        <v>30</v>
      </c>
      <c r="CC48" s="58">
        <v>1</v>
      </c>
      <c r="CD48" s="59">
        <v>50</v>
      </c>
      <c r="CE48" s="59">
        <v>1</v>
      </c>
      <c r="CF48" s="70"/>
      <c r="CG48" s="70"/>
      <c r="CH48" s="71">
        <v>30</v>
      </c>
      <c r="CI48" s="71">
        <v>1</v>
      </c>
      <c r="CJ48" s="62">
        <v>60</v>
      </c>
      <c r="CK48" s="62">
        <v>1</v>
      </c>
      <c r="CL48" s="85">
        <v>22</v>
      </c>
      <c r="CM48" s="85">
        <v>3</v>
      </c>
      <c r="CN48" s="129">
        <v>0</v>
      </c>
      <c r="CO48" s="129">
        <v>0</v>
      </c>
      <c r="CP48" s="66">
        <v>0</v>
      </c>
      <c r="CQ48" s="66">
        <v>0</v>
      </c>
      <c r="CR48" s="150">
        <v>120</v>
      </c>
      <c r="CS48" s="150">
        <v>1</v>
      </c>
      <c r="CT48" s="162" t="s">
        <v>39</v>
      </c>
      <c r="CU48" s="206">
        <v>0</v>
      </c>
      <c r="CV48" s="206">
        <v>0</v>
      </c>
      <c r="CW48" s="220">
        <v>0</v>
      </c>
      <c r="CX48" s="220">
        <v>0</v>
      </c>
      <c r="CY48" s="170">
        <v>15</v>
      </c>
      <c r="CZ48" s="170">
        <v>1</v>
      </c>
      <c r="DA48" s="188">
        <v>0</v>
      </c>
      <c r="DB48" s="188">
        <v>0</v>
      </c>
      <c r="DC48" s="233">
        <v>30</v>
      </c>
      <c r="DD48" s="233">
        <v>1</v>
      </c>
      <c r="DE48" s="243">
        <v>0</v>
      </c>
      <c r="DF48" s="243">
        <v>0</v>
      </c>
      <c r="DG48" s="37" t="s">
        <v>39</v>
      </c>
    </row>
    <row r="49" spans="1:114" customFormat="1" x14ac:dyDescent="0.25">
      <c r="A49" s="37" t="s">
        <v>40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36"/>
      <c r="BH49" s="36"/>
      <c r="BI49" s="36"/>
      <c r="BJ49" s="36"/>
      <c r="BK49" s="36"/>
      <c r="BL49" s="36"/>
      <c r="BM49" s="39">
        <v>160</v>
      </c>
      <c r="BN49" s="39">
        <v>5</v>
      </c>
      <c r="BO49" s="39">
        <v>220</v>
      </c>
      <c r="BP49" s="39">
        <v>3</v>
      </c>
      <c r="BR49" s="39">
        <v>635</v>
      </c>
      <c r="BS49" s="39">
        <v>9</v>
      </c>
      <c r="BT49" s="36">
        <v>120</v>
      </c>
      <c r="BU49" s="36">
        <v>6</v>
      </c>
      <c r="BV49" s="36">
        <v>10</v>
      </c>
      <c r="BW49" s="36">
        <v>3</v>
      </c>
      <c r="BX49" s="36">
        <v>140</v>
      </c>
      <c r="BY49" s="36">
        <v>2</v>
      </c>
      <c r="BZ49" s="36">
        <v>765</v>
      </c>
      <c r="CA49" s="36">
        <v>4</v>
      </c>
      <c r="CB49" s="58">
        <v>15</v>
      </c>
      <c r="CC49" s="58">
        <v>1</v>
      </c>
      <c r="CD49" s="59">
        <v>240</v>
      </c>
      <c r="CE49" s="59">
        <v>1</v>
      </c>
      <c r="CF49" s="70">
        <v>180</v>
      </c>
      <c r="CG49" s="70">
        <v>1</v>
      </c>
      <c r="CH49" s="71">
        <v>90</v>
      </c>
      <c r="CI49" s="71">
        <v>2</v>
      </c>
      <c r="CJ49" s="62">
        <v>60</v>
      </c>
      <c r="CK49" s="62">
        <v>2</v>
      </c>
      <c r="CL49" s="85">
        <v>7</v>
      </c>
      <c r="CM49" s="85">
        <v>6</v>
      </c>
      <c r="CN49" s="129">
        <v>58</v>
      </c>
      <c r="CO49" s="129">
        <v>4</v>
      </c>
      <c r="CP49" s="66">
        <v>75</v>
      </c>
      <c r="CQ49" s="66">
        <v>2</v>
      </c>
      <c r="CR49" s="150">
        <v>225</v>
      </c>
      <c r="CS49" s="150">
        <v>3</v>
      </c>
      <c r="CT49" s="162" t="s">
        <v>40</v>
      </c>
      <c r="CU49" s="206">
        <v>1230</v>
      </c>
      <c r="CV49" s="206">
        <v>5</v>
      </c>
      <c r="CW49" s="220">
        <v>975</v>
      </c>
      <c r="CX49" s="220">
        <v>10</v>
      </c>
      <c r="CY49" s="170">
        <v>555</v>
      </c>
      <c r="CZ49" s="170">
        <v>4</v>
      </c>
      <c r="DA49" s="188">
        <v>960</v>
      </c>
      <c r="DB49" s="188">
        <v>7</v>
      </c>
      <c r="DC49" s="233">
        <v>75</v>
      </c>
      <c r="DD49" s="233">
        <v>3</v>
      </c>
      <c r="DE49" s="243">
        <v>630</v>
      </c>
      <c r="DF49" s="243">
        <v>6</v>
      </c>
      <c r="DG49" s="37" t="s">
        <v>40</v>
      </c>
    </row>
    <row r="50" spans="1:114" customFormat="1" x14ac:dyDescent="0.25">
      <c r="A50" s="37" t="s">
        <v>41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9">
        <v>250</v>
      </c>
      <c r="BH50" s="36"/>
      <c r="BI50" s="36"/>
      <c r="BJ50" s="36"/>
      <c r="BK50" s="39">
        <v>1644</v>
      </c>
      <c r="BL50" s="39">
        <v>37</v>
      </c>
      <c r="BM50" s="39">
        <v>205</v>
      </c>
      <c r="BN50" s="39">
        <v>7</v>
      </c>
      <c r="BO50" s="39">
        <v>2705</v>
      </c>
      <c r="BP50" s="39">
        <v>9</v>
      </c>
      <c r="BR50" s="39">
        <v>1045</v>
      </c>
      <c r="BS50" s="39">
        <v>27</v>
      </c>
      <c r="BT50" s="36">
        <v>305</v>
      </c>
      <c r="BU50" s="36">
        <v>13</v>
      </c>
      <c r="BV50" s="36">
        <v>1270</v>
      </c>
      <c r="BW50" s="36">
        <v>18</v>
      </c>
      <c r="BX50" s="36">
        <v>240</v>
      </c>
      <c r="BY50" s="36">
        <v>3</v>
      </c>
      <c r="BZ50" s="36">
        <v>820</v>
      </c>
      <c r="CA50" s="36">
        <v>11</v>
      </c>
      <c r="CB50" s="58">
        <v>6225</v>
      </c>
      <c r="CC50" s="58">
        <v>4</v>
      </c>
      <c r="CD50" s="59">
        <v>1975</v>
      </c>
      <c r="CE50" s="59">
        <v>11</v>
      </c>
      <c r="CF50" s="70">
        <v>135</v>
      </c>
      <c r="CG50" s="70">
        <v>4</v>
      </c>
      <c r="CH50" s="71">
        <v>990</v>
      </c>
      <c r="CI50" s="71">
        <v>6</v>
      </c>
      <c r="CJ50" s="62">
        <v>360</v>
      </c>
      <c r="CK50" s="62">
        <v>4</v>
      </c>
      <c r="CL50" s="85">
        <v>42</v>
      </c>
      <c r="CM50" s="85">
        <v>7</v>
      </c>
      <c r="CN50" s="129">
        <v>39.5</v>
      </c>
      <c r="CO50" s="129">
        <v>5</v>
      </c>
      <c r="CP50" s="66">
        <v>810</v>
      </c>
      <c r="CQ50" s="66">
        <v>7</v>
      </c>
      <c r="CR50" s="150">
        <v>1635</v>
      </c>
      <c r="CS50" s="150">
        <v>7</v>
      </c>
      <c r="CT50" s="162" t="s">
        <v>41</v>
      </c>
      <c r="CU50" s="206">
        <v>7050</v>
      </c>
      <c r="CV50" s="206">
        <v>9</v>
      </c>
      <c r="CW50" s="220">
        <v>2890</v>
      </c>
      <c r="CX50" s="220">
        <v>21</v>
      </c>
      <c r="CY50" s="170">
        <v>735</v>
      </c>
      <c r="CZ50" s="170">
        <v>12</v>
      </c>
      <c r="DA50" s="188">
        <v>300</v>
      </c>
      <c r="DB50" s="188">
        <v>6</v>
      </c>
      <c r="DC50" s="233">
        <v>1770</v>
      </c>
      <c r="DD50" s="233">
        <v>11</v>
      </c>
      <c r="DE50" s="243">
        <v>2340</v>
      </c>
      <c r="DF50" s="243">
        <v>6</v>
      </c>
      <c r="DG50" s="37" t="s">
        <v>41</v>
      </c>
    </row>
    <row r="51" spans="1:114" customFormat="1" x14ac:dyDescent="0.25">
      <c r="A51" s="37" t="s">
        <v>42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39">
        <v>135</v>
      </c>
      <c r="BH51" s="36"/>
      <c r="BI51" s="36"/>
      <c r="BJ51" s="36"/>
      <c r="BK51" s="36"/>
      <c r="BL51" s="36"/>
      <c r="BM51" s="39">
        <v>110</v>
      </c>
      <c r="BN51" s="39">
        <v>2</v>
      </c>
      <c r="BO51" s="39">
        <v>120</v>
      </c>
      <c r="BP51" s="39">
        <v>7</v>
      </c>
      <c r="BR51" s="39">
        <v>130</v>
      </c>
      <c r="BS51" s="39">
        <v>6</v>
      </c>
      <c r="BT51" s="36">
        <v>205</v>
      </c>
      <c r="BU51" s="36">
        <v>10</v>
      </c>
      <c r="BV51" s="36">
        <v>310</v>
      </c>
      <c r="BW51" s="36">
        <v>1</v>
      </c>
      <c r="BX51" s="36">
        <v>0</v>
      </c>
      <c r="BY51" s="36">
        <v>0</v>
      </c>
      <c r="BZ51" s="36"/>
      <c r="CA51" s="36"/>
      <c r="CB51" s="58"/>
      <c r="CC51" s="58"/>
      <c r="CD51" s="59">
        <v>245</v>
      </c>
      <c r="CE51" s="59">
        <v>3</v>
      </c>
      <c r="CF51" s="70">
        <v>45</v>
      </c>
      <c r="CG51" s="70">
        <v>2</v>
      </c>
      <c r="CH51" s="71">
        <v>1035</v>
      </c>
      <c r="CI51" s="71">
        <v>17</v>
      </c>
      <c r="CJ51" s="62">
        <v>300</v>
      </c>
      <c r="CK51" s="62">
        <v>6</v>
      </c>
      <c r="CL51" s="85">
        <v>33</v>
      </c>
      <c r="CM51" s="85">
        <v>13</v>
      </c>
      <c r="CN51" s="129">
        <v>151</v>
      </c>
      <c r="CO51" s="129">
        <v>12</v>
      </c>
      <c r="CP51" s="66">
        <v>120</v>
      </c>
      <c r="CQ51" s="66">
        <v>3</v>
      </c>
      <c r="CR51" s="150">
        <v>480</v>
      </c>
      <c r="CS51" s="150">
        <v>5</v>
      </c>
      <c r="CT51" s="162" t="s">
        <v>42</v>
      </c>
      <c r="CU51" s="206">
        <v>180</v>
      </c>
      <c r="CV51" s="206">
        <v>3</v>
      </c>
      <c r="CW51" s="220">
        <v>270</v>
      </c>
      <c r="CX51" s="220">
        <v>3</v>
      </c>
      <c r="CY51" s="170">
        <v>195</v>
      </c>
      <c r="CZ51" s="170">
        <v>4</v>
      </c>
      <c r="DA51" s="188">
        <v>975</v>
      </c>
      <c r="DB51" s="188">
        <v>3</v>
      </c>
      <c r="DC51" s="233">
        <v>0</v>
      </c>
      <c r="DD51" s="233">
        <v>0</v>
      </c>
      <c r="DE51" s="243">
        <v>60</v>
      </c>
      <c r="DF51" s="243">
        <v>1</v>
      </c>
      <c r="DG51" s="37" t="s">
        <v>42</v>
      </c>
    </row>
    <row r="52" spans="1:114" customFormat="1" x14ac:dyDescent="0.25">
      <c r="A52" s="3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39"/>
      <c r="BH52" s="36"/>
      <c r="BI52" s="36"/>
      <c r="BJ52" s="36"/>
      <c r="BK52" s="36"/>
      <c r="BL52" s="36"/>
      <c r="BM52" s="39"/>
      <c r="BN52" s="39"/>
      <c r="BO52" s="39"/>
      <c r="BP52" s="39"/>
      <c r="BR52" s="39"/>
      <c r="BS52" s="39"/>
      <c r="BT52" s="36"/>
      <c r="BU52" s="36"/>
      <c r="BV52" s="36"/>
      <c r="BW52" s="36"/>
      <c r="BX52" s="36"/>
      <c r="BY52" s="36"/>
      <c r="BZ52" s="36">
        <v>300</v>
      </c>
      <c r="CA52" s="36">
        <v>3</v>
      </c>
      <c r="CB52" s="58">
        <v>755</v>
      </c>
      <c r="CC52" s="58">
        <v>4</v>
      </c>
      <c r="CD52" s="59"/>
      <c r="CE52" s="59"/>
      <c r="CF52" s="70"/>
      <c r="CG52" s="70"/>
      <c r="CH52" s="60"/>
      <c r="CI52" s="61"/>
      <c r="CJ52" s="62">
        <v>720</v>
      </c>
      <c r="CK52" s="62">
        <v>4</v>
      </c>
      <c r="CL52" s="85">
        <v>46</v>
      </c>
      <c r="CM52" s="85">
        <v>8</v>
      </c>
      <c r="CN52" s="129">
        <v>1</v>
      </c>
      <c r="CO52" s="129">
        <v>1</v>
      </c>
      <c r="CP52" s="66">
        <v>240</v>
      </c>
      <c r="CQ52" s="66">
        <v>3</v>
      </c>
      <c r="CR52" s="150">
        <v>450</v>
      </c>
      <c r="CS52" s="150">
        <v>6</v>
      </c>
      <c r="CT52" s="162" t="s">
        <v>101</v>
      </c>
      <c r="CU52" s="206">
        <v>60</v>
      </c>
      <c r="CV52" s="206">
        <v>2</v>
      </c>
      <c r="CW52" s="220">
        <v>135</v>
      </c>
      <c r="CX52" s="220">
        <v>4</v>
      </c>
      <c r="CY52" s="170">
        <v>225</v>
      </c>
      <c r="CZ52" s="170">
        <v>7</v>
      </c>
      <c r="DA52" s="188">
        <v>450</v>
      </c>
      <c r="DB52" s="188">
        <v>4</v>
      </c>
      <c r="DC52" s="233">
        <v>90</v>
      </c>
      <c r="DD52" s="233">
        <v>4</v>
      </c>
      <c r="DE52" s="243">
        <v>210</v>
      </c>
      <c r="DF52" s="243">
        <v>6</v>
      </c>
      <c r="DG52" s="37" t="s">
        <v>101</v>
      </c>
    </row>
    <row r="53" spans="1:114" customFormat="1" x14ac:dyDescent="0.25">
      <c r="A53" s="35" t="s">
        <v>43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40">
        <f>SUM(BG47:BG51)</f>
        <v>385</v>
      </c>
      <c r="BH53" s="32"/>
      <c r="BI53" s="32"/>
      <c r="BJ53" s="32"/>
      <c r="BK53" s="40">
        <f t="shared" ref="BK53:BV53" si="8">SUM(BK47:BK51)</f>
        <v>1644</v>
      </c>
      <c r="BL53" s="40">
        <f t="shared" si="8"/>
        <v>37</v>
      </c>
      <c r="BM53" s="40">
        <f t="shared" si="8"/>
        <v>785</v>
      </c>
      <c r="BN53" s="40">
        <f t="shared" si="8"/>
        <v>20</v>
      </c>
      <c r="BO53" s="40">
        <f t="shared" si="8"/>
        <v>3585</v>
      </c>
      <c r="BP53" s="40">
        <f t="shared" si="8"/>
        <v>26</v>
      </c>
      <c r="BR53" s="40">
        <f t="shared" si="8"/>
        <v>2095</v>
      </c>
      <c r="BS53" s="40">
        <f t="shared" si="8"/>
        <v>46</v>
      </c>
      <c r="BT53" s="40">
        <f t="shared" si="8"/>
        <v>1110</v>
      </c>
      <c r="BU53" s="32">
        <v>31</v>
      </c>
      <c r="BV53" s="40">
        <f t="shared" si="8"/>
        <v>1590</v>
      </c>
      <c r="BW53" s="32">
        <v>22</v>
      </c>
      <c r="BX53" s="32">
        <v>630</v>
      </c>
      <c r="BY53" s="32">
        <v>11</v>
      </c>
      <c r="BZ53" s="32">
        <f>SUM(BZ47:BZ52)</f>
        <v>1980</v>
      </c>
      <c r="CA53" s="32">
        <f>SUM(CA47:CA52)</f>
        <v>20</v>
      </c>
      <c r="CB53" s="58">
        <v>7145</v>
      </c>
      <c r="CC53" s="58">
        <v>11</v>
      </c>
      <c r="CD53" s="59">
        <v>2945</v>
      </c>
      <c r="CE53" s="59">
        <v>21</v>
      </c>
      <c r="CF53" s="67">
        <v>390</v>
      </c>
      <c r="CG53" s="67">
        <v>9</v>
      </c>
      <c r="CH53" s="76">
        <v>2250</v>
      </c>
      <c r="CI53" s="76">
        <v>29</v>
      </c>
      <c r="CJ53" s="69">
        <v>1500</v>
      </c>
      <c r="CK53" s="69">
        <v>21</v>
      </c>
      <c r="CL53" s="86">
        <v>174</v>
      </c>
      <c r="CM53" s="86">
        <v>45</v>
      </c>
      <c r="CN53" s="130">
        <v>289</v>
      </c>
      <c r="CO53" s="130">
        <v>23</v>
      </c>
      <c r="CP53" s="137">
        <v>1395</v>
      </c>
      <c r="CQ53" s="137">
        <v>19</v>
      </c>
      <c r="CR53" s="151">
        <v>3750</v>
      </c>
      <c r="CS53" s="151">
        <v>28</v>
      </c>
      <c r="CT53" s="35" t="s">
        <v>43</v>
      </c>
      <c r="CU53" s="207">
        <v>9270</v>
      </c>
      <c r="CV53" s="207">
        <v>22</v>
      </c>
      <c r="CW53" s="221">
        <v>4645</v>
      </c>
      <c r="CX53" s="221">
        <v>43</v>
      </c>
      <c r="CY53" s="171">
        <v>1845</v>
      </c>
      <c r="CZ53" s="171">
        <v>31</v>
      </c>
      <c r="DA53" s="190">
        <v>3375</v>
      </c>
      <c r="DB53" s="190">
        <v>22</v>
      </c>
      <c r="DC53" s="234">
        <v>1965</v>
      </c>
      <c r="DD53" s="234">
        <v>19</v>
      </c>
      <c r="DE53" s="244">
        <f>SUM(DE47:DE48:DE49:DE50:DE51:DE52)</f>
        <v>4050</v>
      </c>
      <c r="DF53" s="244">
        <f>SUM(DF47:DF48:DF49:DF50:DF51:DF52)</f>
        <v>22</v>
      </c>
      <c r="DG53" s="35" t="s">
        <v>43</v>
      </c>
    </row>
    <row r="54" spans="1:114" customFormat="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58"/>
      <c r="CC54" s="58"/>
      <c r="CD54" s="59"/>
      <c r="CE54" s="59"/>
      <c r="CF54" s="70"/>
      <c r="CG54" s="70"/>
      <c r="CH54" s="60"/>
      <c r="CI54" s="61"/>
      <c r="CJ54" s="62"/>
      <c r="CK54" s="62"/>
      <c r="CL54" s="85"/>
      <c r="CM54" s="85"/>
      <c r="CN54" s="129"/>
      <c r="CO54" s="129"/>
      <c r="CP54" s="66"/>
      <c r="CQ54" s="66"/>
      <c r="CR54" s="150"/>
      <c r="CS54" s="150"/>
      <c r="CT54" s="163"/>
      <c r="CU54" s="206"/>
      <c r="CV54" s="206"/>
      <c r="CW54" s="220"/>
      <c r="CX54" s="220"/>
      <c r="CY54" s="170"/>
      <c r="CZ54" s="170"/>
      <c r="DA54" s="188"/>
      <c r="DB54" s="188"/>
      <c r="DC54" s="233"/>
      <c r="DD54" s="233"/>
      <c r="DE54" s="243"/>
      <c r="DF54" s="243"/>
      <c r="DG54" s="29"/>
    </row>
    <row r="55" spans="1:114" customFormat="1" x14ac:dyDescent="0.25">
      <c r="A55" s="35" t="s">
        <v>44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2"/>
      <c r="BG55" s="40">
        <v>7100</v>
      </c>
      <c r="BH55" s="40">
        <v>105</v>
      </c>
      <c r="BI55" s="40">
        <v>20256</v>
      </c>
      <c r="BJ55" s="40">
        <f t="shared" ref="BJ55:BV55" si="9">BJ30+BJ38+BJ44+BJ53</f>
        <v>147</v>
      </c>
      <c r="BK55" s="40">
        <f t="shared" si="9"/>
        <v>7007</v>
      </c>
      <c r="BL55" s="40">
        <f t="shared" si="9"/>
        <v>185</v>
      </c>
      <c r="BM55" s="40">
        <f t="shared" si="9"/>
        <v>7787</v>
      </c>
      <c r="BN55" s="40">
        <f t="shared" si="9"/>
        <v>127</v>
      </c>
      <c r="BO55" s="40">
        <f t="shared" si="9"/>
        <v>10665</v>
      </c>
      <c r="BP55" s="40">
        <f t="shared" si="9"/>
        <v>184</v>
      </c>
      <c r="BR55" s="40">
        <f t="shared" si="9"/>
        <v>9255</v>
      </c>
      <c r="BS55" s="40">
        <f t="shared" si="9"/>
        <v>231</v>
      </c>
      <c r="BT55" s="40">
        <f t="shared" si="9"/>
        <v>19556</v>
      </c>
      <c r="BU55" s="40">
        <f t="shared" si="9"/>
        <v>273</v>
      </c>
      <c r="BV55" s="40">
        <f t="shared" si="9"/>
        <v>8830</v>
      </c>
      <c r="BW55" s="40">
        <v>124</v>
      </c>
      <c r="BX55" s="40">
        <v>8722</v>
      </c>
      <c r="BY55" s="40">
        <v>131</v>
      </c>
      <c r="BZ55" s="40">
        <f>BZ30+BZ38+BZ44+BZ53</f>
        <v>8315</v>
      </c>
      <c r="CA55" s="40">
        <f>CA30+CA38+CA44+CA53</f>
        <v>87</v>
      </c>
      <c r="CB55" s="58">
        <v>11020</v>
      </c>
      <c r="CC55" s="58">
        <v>78</v>
      </c>
      <c r="CD55" s="59">
        <v>7395</v>
      </c>
      <c r="CE55" s="59">
        <v>105</v>
      </c>
      <c r="CF55" s="75">
        <v>5230</v>
      </c>
      <c r="CG55" s="75">
        <v>54</v>
      </c>
      <c r="CH55" s="77">
        <v>9600</v>
      </c>
      <c r="CI55" s="77">
        <v>103</v>
      </c>
      <c r="CJ55" s="78">
        <v>20760</v>
      </c>
      <c r="CK55" s="78">
        <v>89</v>
      </c>
      <c r="CL55" s="88">
        <f>CL30+CL38+CL44+CL53</f>
        <v>11971</v>
      </c>
      <c r="CM55" s="88">
        <v>123</v>
      </c>
      <c r="CN55" s="133">
        <v>2485</v>
      </c>
      <c r="CO55" s="133">
        <v>151</v>
      </c>
      <c r="CP55" s="139">
        <v>10214</v>
      </c>
      <c r="CQ55" s="139">
        <v>73</v>
      </c>
      <c r="CR55" s="168">
        <v>11310</v>
      </c>
      <c r="CS55" s="168">
        <v>111</v>
      </c>
      <c r="CT55" s="35" t="s">
        <v>44</v>
      </c>
      <c r="CU55" s="209">
        <v>24465</v>
      </c>
      <c r="CV55" s="209">
        <v>120</v>
      </c>
      <c r="CW55" s="223">
        <v>11530</v>
      </c>
      <c r="CX55" s="223">
        <v>120</v>
      </c>
      <c r="CY55" s="173">
        <v>17115</v>
      </c>
      <c r="CZ55" s="173">
        <v>191</v>
      </c>
      <c r="DA55" s="192">
        <f>DA30+DA38+DA44+DA53</f>
        <v>9300</v>
      </c>
      <c r="DB55" s="192">
        <f>DB30+DB38+DB44+DB53</f>
        <v>93</v>
      </c>
      <c r="DC55" s="234">
        <v>14685</v>
      </c>
      <c r="DD55" s="234">
        <v>96</v>
      </c>
      <c r="DE55" s="244">
        <v>13960</v>
      </c>
      <c r="DF55" s="244">
        <v>131</v>
      </c>
      <c r="DG55" s="35" t="s">
        <v>44</v>
      </c>
      <c r="DH55" s="238">
        <f>13960/(40*60)</f>
        <v>5.8166666666666664</v>
      </c>
      <c r="DJ55" s="239">
        <f>14685/(60*40)</f>
        <v>6.1187500000000004</v>
      </c>
    </row>
    <row r="56" spans="1:114" customFormat="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36"/>
      <c r="BH56" s="36"/>
      <c r="BI56" s="36"/>
      <c r="BJ56" s="39">
        <v>321</v>
      </c>
      <c r="BK56" s="36"/>
      <c r="BL56" s="36"/>
      <c r="BM56" s="36"/>
      <c r="BN56" s="36"/>
      <c r="BO56" s="36"/>
      <c r="BP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58"/>
      <c r="CC56" s="58"/>
      <c r="CD56" s="59"/>
      <c r="CE56" s="59"/>
      <c r="CF56" s="70"/>
      <c r="CG56" s="70"/>
      <c r="CH56" s="60"/>
      <c r="CI56" s="61"/>
      <c r="CJ56" s="62"/>
      <c r="CK56" s="62"/>
      <c r="CL56" s="85"/>
      <c r="CM56" s="85"/>
      <c r="CN56" s="129"/>
      <c r="CO56" s="129"/>
      <c r="CP56" s="66"/>
      <c r="CQ56" s="66"/>
      <c r="CR56" s="150"/>
      <c r="CS56" s="150"/>
      <c r="CT56" s="163"/>
      <c r="CU56" s="206"/>
      <c r="CV56" s="206"/>
      <c r="CW56" s="220"/>
      <c r="CX56" s="220"/>
      <c r="CY56" s="170"/>
      <c r="CZ56" s="170"/>
      <c r="DA56" s="188"/>
      <c r="DB56" s="188"/>
      <c r="DC56" s="233"/>
      <c r="DD56" s="233"/>
      <c r="DE56" s="243"/>
      <c r="DF56" s="243"/>
      <c r="DG56" s="29"/>
    </row>
    <row r="57" spans="1:114" customFormat="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58"/>
      <c r="CC57" s="58"/>
      <c r="CD57" s="59"/>
      <c r="CE57" s="59"/>
      <c r="CF57" s="70"/>
      <c r="CG57" s="70"/>
      <c r="CH57" s="60"/>
      <c r="CI57" s="61"/>
      <c r="CJ57" s="62"/>
      <c r="CK57" s="62"/>
      <c r="CL57" s="85"/>
      <c r="CM57" s="85"/>
      <c r="CN57" s="129"/>
      <c r="CO57" s="129"/>
      <c r="CP57" s="66"/>
      <c r="CQ57" s="66"/>
      <c r="CR57" s="150"/>
      <c r="CS57" s="150"/>
      <c r="CT57" s="163"/>
      <c r="CU57" s="206"/>
      <c r="CV57" s="206"/>
      <c r="CW57" s="220"/>
      <c r="CX57" s="220"/>
      <c r="CY57" s="170"/>
      <c r="CZ57" s="170"/>
      <c r="DA57" s="188"/>
      <c r="DB57" s="188"/>
      <c r="DC57" s="233"/>
      <c r="DD57" s="233"/>
      <c r="DE57" s="243"/>
      <c r="DF57" s="243"/>
      <c r="DG57" s="29"/>
    </row>
    <row r="58" spans="1:114" customFormat="1" x14ac:dyDescent="0.25">
      <c r="A58" s="35" t="s">
        <v>45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58"/>
      <c r="CC58" s="58"/>
      <c r="CD58" s="59"/>
      <c r="CE58" s="59"/>
      <c r="CF58" s="70"/>
      <c r="CG58" s="70"/>
      <c r="CH58" s="60"/>
      <c r="CI58" s="61"/>
      <c r="CJ58" s="62"/>
      <c r="CK58" s="62"/>
      <c r="CL58" s="85"/>
      <c r="CM58" s="85"/>
      <c r="CN58" s="129"/>
      <c r="CO58" s="129"/>
      <c r="CP58" s="66"/>
      <c r="CQ58" s="66"/>
      <c r="CR58" s="150"/>
      <c r="CS58" s="150"/>
      <c r="CT58" s="35" t="s">
        <v>102</v>
      </c>
      <c r="CU58" s="206"/>
      <c r="CV58" s="206"/>
      <c r="CW58" s="220"/>
      <c r="CX58" s="220"/>
      <c r="CY58" s="170"/>
      <c r="CZ58" s="170"/>
      <c r="DA58" s="188"/>
      <c r="DB58" s="188"/>
      <c r="DC58" s="233"/>
      <c r="DD58" s="233"/>
      <c r="DE58" s="243"/>
      <c r="DF58" s="243"/>
      <c r="DG58" s="35" t="s">
        <v>102</v>
      </c>
    </row>
    <row r="59" spans="1:114" customFormat="1" x14ac:dyDescent="0.25">
      <c r="A59" s="35" t="s">
        <v>17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29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58"/>
      <c r="CC59" s="58"/>
      <c r="CD59" s="59"/>
      <c r="CE59" s="59"/>
      <c r="CF59" s="70"/>
      <c r="CG59" s="70"/>
      <c r="CH59" s="60"/>
      <c r="CI59" s="61"/>
      <c r="CJ59" s="62"/>
      <c r="CK59" s="62"/>
      <c r="CL59" s="85"/>
      <c r="CM59" s="85"/>
      <c r="CN59" s="129"/>
      <c r="CO59" s="129"/>
      <c r="CP59" s="66"/>
      <c r="CQ59" s="66"/>
      <c r="CR59" s="150"/>
      <c r="CS59" s="150"/>
      <c r="CT59" s="35" t="s">
        <v>17</v>
      </c>
      <c r="CU59" s="206"/>
      <c r="CV59" s="206"/>
      <c r="CW59" s="220"/>
      <c r="CX59" s="220"/>
      <c r="CY59" s="174" t="s">
        <v>182</v>
      </c>
      <c r="CZ59" s="174" t="s">
        <v>183</v>
      </c>
      <c r="DA59" s="167" t="s">
        <v>182</v>
      </c>
      <c r="DB59" s="167" t="s">
        <v>183</v>
      </c>
      <c r="DC59" s="234" t="s">
        <v>182</v>
      </c>
      <c r="DD59" s="234" t="s">
        <v>183</v>
      </c>
      <c r="DE59" s="244"/>
      <c r="DF59" s="244"/>
      <c r="DG59" s="35" t="s">
        <v>17</v>
      </c>
    </row>
    <row r="60" spans="1:114" customFormat="1" x14ac:dyDescent="0.25">
      <c r="A60" s="37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36"/>
      <c r="BH60" s="36"/>
      <c r="BI60" s="36"/>
      <c r="BJ60" s="36"/>
      <c r="BK60" s="36"/>
      <c r="BL60" s="36"/>
      <c r="BM60" s="39">
        <v>55</v>
      </c>
      <c r="BN60" s="41" t="s">
        <v>46</v>
      </c>
      <c r="BO60" s="39">
        <v>55</v>
      </c>
      <c r="BR60" s="39"/>
      <c r="BS60" s="39">
        <v>32</v>
      </c>
      <c r="BT60" s="29"/>
      <c r="BU60" s="36">
        <v>25</v>
      </c>
      <c r="BV60" s="29"/>
      <c r="BW60" s="36">
        <v>43</v>
      </c>
      <c r="BX60" s="29"/>
      <c r="BY60" s="36">
        <v>34</v>
      </c>
      <c r="BZ60" s="36"/>
      <c r="CA60" s="36">
        <v>18</v>
      </c>
      <c r="CB60" s="58"/>
      <c r="CC60" s="58">
        <v>28</v>
      </c>
      <c r="CD60" s="59"/>
      <c r="CE60" s="59">
        <v>55</v>
      </c>
      <c r="CF60" s="45"/>
      <c r="CG60" s="70">
        <v>32</v>
      </c>
      <c r="CH60" s="60"/>
      <c r="CI60" s="61">
        <v>42</v>
      </c>
      <c r="CJ60" s="62"/>
      <c r="CK60" s="62">
        <v>29</v>
      </c>
      <c r="CL60" s="85"/>
      <c r="CM60" s="85">
        <v>14</v>
      </c>
      <c r="CN60" s="129"/>
      <c r="CO60" s="129">
        <v>26</v>
      </c>
      <c r="CP60" s="66"/>
      <c r="CQ60" s="66">
        <v>7</v>
      </c>
      <c r="CR60" s="150"/>
      <c r="CS60" s="150">
        <v>23</v>
      </c>
      <c r="CT60" s="162" t="s">
        <v>18</v>
      </c>
      <c r="CU60" s="206"/>
      <c r="CV60" s="206">
        <v>27</v>
      </c>
      <c r="CW60" s="220"/>
      <c r="CX60" s="220">
        <v>32</v>
      </c>
      <c r="CY60" s="175">
        <v>9</v>
      </c>
      <c r="CZ60" s="175">
        <v>4</v>
      </c>
      <c r="DA60" s="166">
        <v>12</v>
      </c>
      <c r="DB60" s="166">
        <v>19</v>
      </c>
      <c r="DC60" s="233">
        <v>20</v>
      </c>
      <c r="DD60" s="233">
        <v>17</v>
      </c>
      <c r="DE60" s="243">
        <v>17</v>
      </c>
      <c r="DF60" s="243">
        <v>37</v>
      </c>
      <c r="DG60" s="37" t="s">
        <v>18</v>
      </c>
    </row>
    <row r="61" spans="1:114" customFormat="1" x14ac:dyDescent="0.25">
      <c r="A61" s="37" t="s">
        <v>47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6"/>
      <c r="BH61" s="36"/>
      <c r="BI61" s="36"/>
      <c r="BJ61" s="36"/>
      <c r="BK61" s="36"/>
      <c r="BL61" s="36"/>
      <c r="BM61" s="39">
        <v>19</v>
      </c>
      <c r="BN61" s="41" t="s">
        <v>46</v>
      </c>
      <c r="BO61" s="39">
        <v>18</v>
      </c>
      <c r="BR61" s="39"/>
      <c r="BS61" s="39">
        <v>17</v>
      </c>
      <c r="BT61" s="29"/>
      <c r="BU61" s="36">
        <v>46</v>
      </c>
      <c r="BV61" s="29"/>
      <c r="BW61" s="36">
        <v>13</v>
      </c>
      <c r="BX61" s="29"/>
      <c r="BY61" s="36">
        <v>40</v>
      </c>
      <c r="BZ61" s="36"/>
      <c r="CA61" s="36">
        <v>32</v>
      </c>
      <c r="CB61" s="58"/>
      <c r="CC61" s="58">
        <v>53</v>
      </c>
      <c r="CD61" s="59"/>
      <c r="CE61" s="59">
        <v>53</v>
      </c>
      <c r="CF61" s="45"/>
      <c r="CG61" s="70">
        <v>82</v>
      </c>
      <c r="CH61" s="60"/>
      <c r="CI61" s="61">
        <v>110</v>
      </c>
      <c r="CJ61" s="62"/>
      <c r="CK61" s="62">
        <v>126</v>
      </c>
      <c r="CL61" s="85"/>
      <c r="CM61" s="85">
        <v>83</v>
      </c>
      <c r="CN61" s="129"/>
      <c r="CO61" s="129">
        <v>96</v>
      </c>
      <c r="CP61" s="66"/>
      <c r="CQ61" s="66">
        <v>92</v>
      </c>
      <c r="CR61" s="150"/>
      <c r="CS61" s="150">
        <v>68</v>
      </c>
      <c r="CT61" s="162" t="s">
        <v>48</v>
      </c>
      <c r="CU61" s="206"/>
      <c r="CV61" s="206">
        <v>63</v>
      </c>
      <c r="CW61" s="220"/>
      <c r="CX61" s="220">
        <v>29</v>
      </c>
      <c r="CY61" s="175">
        <v>11</v>
      </c>
      <c r="CZ61" s="175">
        <v>27</v>
      </c>
      <c r="DA61" s="166">
        <v>15</v>
      </c>
      <c r="DB61" s="166">
        <v>24</v>
      </c>
      <c r="DC61" s="233">
        <v>25</v>
      </c>
      <c r="DD61" s="233">
        <v>57</v>
      </c>
      <c r="DE61" s="243">
        <v>11</v>
      </c>
      <c r="DF61" s="243">
        <v>40</v>
      </c>
      <c r="DG61" s="37" t="s">
        <v>48</v>
      </c>
    </row>
    <row r="62" spans="1:114" customFormat="1" x14ac:dyDescent="0.25">
      <c r="A62" s="37" t="s">
        <v>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36"/>
      <c r="BH62" s="36"/>
      <c r="BI62" s="36"/>
      <c r="BJ62" s="36"/>
      <c r="BK62" s="36"/>
      <c r="BL62" s="36"/>
      <c r="BM62" s="39">
        <v>10</v>
      </c>
      <c r="BN62" s="41" t="s">
        <v>46</v>
      </c>
      <c r="BO62" s="39">
        <v>14</v>
      </c>
      <c r="BR62" s="39"/>
      <c r="BS62" s="39">
        <v>11</v>
      </c>
      <c r="BT62" s="29"/>
      <c r="BU62" s="36">
        <v>15</v>
      </c>
      <c r="BV62" s="29"/>
      <c r="BW62" s="36">
        <v>14</v>
      </c>
      <c r="BX62" s="29"/>
      <c r="BY62" s="36">
        <v>7</v>
      </c>
      <c r="BZ62" s="36"/>
      <c r="CA62" s="36">
        <v>11</v>
      </c>
      <c r="CB62" s="58"/>
      <c r="CC62" s="58">
        <v>5</v>
      </c>
      <c r="CD62" s="59"/>
      <c r="CE62" s="59"/>
      <c r="CF62" s="45"/>
      <c r="CG62" s="70">
        <v>6</v>
      </c>
      <c r="CH62" s="60"/>
      <c r="CI62" s="61">
        <v>5</v>
      </c>
      <c r="CJ62" s="62"/>
      <c r="CK62" s="62">
        <v>7</v>
      </c>
      <c r="CL62" s="85"/>
      <c r="CM62" s="85">
        <v>5</v>
      </c>
      <c r="CN62" s="129"/>
      <c r="CO62" s="129">
        <v>7</v>
      </c>
      <c r="CP62" s="66"/>
      <c r="CQ62" s="66">
        <v>0</v>
      </c>
      <c r="CR62" s="150"/>
      <c r="CS62" s="150">
        <v>7</v>
      </c>
      <c r="CT62" s="162" t="s">
        <v>20</v>
      </c>
      <c r="CU62" s="206"/>
      <c r="CV62" s="206">
        <v>3</v>
      </c>
      <c r="CW62" s="220"/>
      <c r="CX62" s="220">
        <v>6</v>
      </c>
      <c r="CY62" s="175">
        <v>0</v>
      </c>
      <c r="CZ62" s="175">
        <v>0</v>
      </c>
      <c r="DA62" s="166">
        <v>0</v>
      </c>
      <c r="DB62" s="166">
        <v>0</v>
      </c>
      <c r="DC62" s="233">
        <v>0</v>
      </c>
      <c r="DD62" s="233">
        <v>3</v>
      </c>
      <c r="DE62" s="243">
        <v>0</v>
      </c>
      <c r="DF62" s="243">
        <v>2</v>
      </c>
      <c r="DG62" s="37" t="s">
        <v>20</v>
      </c>
    </row>
    <row r="63" spans="1:114" customFormat="1" x14ac:dyDescent="0.25">
      <c r="A63" s="37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36"/>
      <c r="BH63" s="36"/>
      <c r="BI63" s="36"/>
      <c r="BJ63" s="36"/>
      <c r="BK63" s="36"/>
      <c r="BL63" s="36"/>
      <c r="BM63" s="39">
        <v>11</v>
      </c>
      <c r="BN63" s="41" t="s">
        <v>49</v>
      </c>
      <c r="BO63" s="39">
        <v>18</v>
      </c>
      <c r="BR63" s="39"/>
      <c r="BS63" s="39">
        <v>15</v>
      </c>
      <c r="BT63" s="29"/>
      <c r="BU63" s="36">
        <v>25</v>
      </c>
      <c r="BV63" s="29"/>
      <c r="BW63" s="36">
        <v>4</v>
      </c>
      <c r="BX63" s="29"/>
      <c r="BY63" s="36">
        <v>24</v>
      </c>
      <c r="BZ63" s="36"/>
      <c r="CA63" s="36">
        <v>36</v>
      </c>
      <c r="CB63" s="58"/>
      <c r="CC63" s="58">
        <v>7</v>
      </c>
      <c r="CD63" s="59"/>
      <c r="CE63" s="59">
        <v>6</v>
      </c>
      <c r="CF63" s="45"/>
      <c r="CG63" s="70">
        <v>1</v>
      </c>
      <c r="CH63" s="60"/>
      <c r="CI63" s="61">
        <v>8</v>
      </c>
      <c r="CJ63" s="62"/>
      <c r="CK63" s="62">
        <v>68</v>
      </c>
      <c r="CL63" s="85"/>
      <c r="CM63" s="85">
        <v>13</v>
      </c>
      <c r="CN63" s="129"/>
      <c r="CO63" s="129">
        <v>63</v>
      </c>
      <c r="CP63" s="66"/>
      <c r="CQ63" s="66">
        <v>3</v>
      </c>
      <c r="CR63" s="150"/>
      <c r="CS63" s="150">
        <v>17</v>
      </c>
      <c r="CT63" s="162" t="s">
        <v>21</v>
      </c>
      <c r="CU63" s="206"/>
      <c r="CV63" s="206">
        <v>49</v>
      </c>
      <c r="CW63" s="220"/>
      <c r="CX63" s="220">
        <v>23</v>
      </c>
      <c r="CY63" s="175">
        <v>5</v>
      </c>
      <c r="CZ63" s="175">
        <v>19</v>
      </c>
      <c r="DA63" s="166">
        <v>4</v>
      </c>
      <c r="DB63" s="166">
        <v>6</v>
      </c>
      <c r="DC63" s="233">
        <v>3</v>
      </c>
      <c r="DD63" s="233">
        <v>16</v>
      </c>
      <c r="DE63" s="243">
        <v>3</v>
      </c>
      <c r="DF63" s="243">
        <v>6</v>
      </c>
      <c r="DG63" s="37" t="s">
        <v>21</v>
      </c>
    </row>
    <row r="64" spans="1:114" customFormat="1" x14ac:dyDescent="0.25">
      <c r="A64" s="37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39">
        <v>1</v>
      </c>
      <c r="BH64" s="36"/>
      <c r="BI64" s="36"/>
      <c r="BJ64" s="36"/>
      <c r="BK64" s="36"/>
      <c r="BL64" s="36"/>
      <c r="BM64" s="39">
        <v>1</v>
      </c>
      <c r="BN64" s="41" t="s">
        <v>46</v>
      </c>
      <c r="BO64" s="39">
        <v>2</v>
      </c>
      <c r="BR64" s="39"/>
      <c r="BS64" s="39">
        <v>5</v>
      </c>
      <c r="BT64" s="29"/>
      <c r="BU64" s="36">
        <v>2</v>
      </c>
      <c r="BV64" s="29"/>
      <c r="BW64" s="36">
        <v>1</v>
      </c>
      <c r="BX64" s="29"/>
      <c r="BY64" s="36">
        <v>2</v>
      </c>
      <c r="BZ64" s="36"/>
      <c r="CA64" s="36">
        <v>2</v>
      </c>
      <c r="CB64" s="58"/>
      <c r="CC64" s="58">
        <v>1</v>
      </c>
      <c r="CD64" s="59"/>
      <c r="CE64" s="59">
        <v>8</v>
      </c>
      <c r="CF64" s="45"/>
      <c r="CG64" s="70"/>
      <c r="CH64" s="60"/>
      <c r="CI64" s="61"/>
      <c r="CJ64" s="62"/>
      <c r="CK64" s="62">
        <v>2</v>
      </c>
      <c r="CL64" s="85"/>
      <c r="CM64" s="85">
        <v>1</v>
      </c>
      <c r="CN64" s="129"/>
      <c r="CO64" s="129">
        <v>2</v>
      </c>
      <c r="CP64" s="66"/>
      <c r="CQ64" s="66">
        <v>1</v>
      </c>
      <c r="CR64" s="150"/>
      <c r="CS64" s="150">
        <v>2</v>
      </c>
      <c r="CT64" s="162" t="s">
        <v>22</v>
      </c>
      <c r="CU64" s="206"/>
      <c r="CV64" s="206">
        <v>4</v>
      </c>
      <c r="CW64" s="220"/>
      <c r="CX64" s="220">
        <v>8</v>
      </c>
      <c r="CY64" s="175">
        <v>4</v>
      </c>
      <c r="CZ64" s="175">
        <v>0</v>
      </c>
      <c r="DA64" s="166">
        <v>6</v>
      </c>
      <c r="DB64" s="166">
        <v>0</v>
      </c>
      <c r="DC64" s="233">
        <v>3</v>
      </c>
      <c r="DD64" s="233">
        <v>0</v>
      </c>
      <c r="DE64" s="243">
        <v>6</v>
      </c>
      <c r="DF64" s="243">
        <v>0</v>
      </c>
      <c r="DG64" s="37" t="s">
        <v>22</v>
      </c>
    </row>
    <row r="65" spans="1:111" customFormat="1" x14ac:dyDescent="0.25">
      <c r="A65" s="37" t="s">
        <v>50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36"/>
      <c r="BH65" s="36"/>
      <c r="BI65" s="36"/>
      <c r="BJ65" s="36"/>
      <c r="BK65" s="36"/>
      <c r="BL65" s="36"/>
      <c r="BM65" s="36"/>
      <c r="BN65" s="36"/>
      <c r="BO65" s="36"/>
      <c r="BR65" s="39"/>
      <c r="BS65" s="39">
        <v>57</v>
      </c>
      <c r="BT65" s="29"/>
      <c r="BU65" s="36">
        <v>27</v>
      </c>
      <c r="BV65" s="29"/>
      <c r="BW65" s="36">
        <v>30</v>
      </c>
      <c r="BX65" s="29"/>
      <c r="BY65" s="36">
        <v>17</v>
      </c>
      <c r="BZ65" s="36"/>
      <c r="CA65" s="36">
        <v>12</v>
      </c>
      <c r="CB65" s="58"/>
      <c r="CC65" s="58">
        <v>30</v>
      </c>
      <c r="CD65" s="59"/>
      <c r="CE65" s="59">
        <v>41</v>
      </c>
      <c r="CF65" s="45"/>
      <c r="CG65" s="70">
        <v>19</v>
      </c>
      <c r="CH65" s="60"/>
      <c r="CI65" s="61">
        <v>2</v>
      </c>
      <c r="CJ65" s="62"/>
      <c r="CK65" s="62">
        <v>29</v>
      </c>
      <c r="CL65" s="85"/>
      <c r="CM65" s="85">
        <v>20</v>
      </c>
      <c r="CN65" s="129"/>
      <c r="CO65" s="129">
        <v>34</v>
      </c>
      <c r="CP65" s="66"/>
      <c r="CQ65" s="66">
        <v>73</v>
      </c>
      <c r="CR65" s="150"/>
      <c r="CS65" s="150">
        <v>59</v>
      </c>
      <c r="CT65" s="162" t="s">
        <v>50</v>
      </c>
      <c r="CU65" s="206"/>
      <c r="CV65" s="206">
        <v>34</v>
      </c>
      <c r="CW65" s="220"/>
      <c r="CX65" s="220">
        <v>26</v>
      </c>
      <c r="CY65" s="175">
        <v>8</v>
      </c>
      <c r="CZ65" s="175">
        <v>23</v>
      </c>
      <c r="DA65" s="166">
        <v>16</v>
      </c>
      <c r="DB65" s="166">
        <v>11</v>
      </c>
      <c r="DC65" s="233">
        <v>9</v>
      </c>
      <c r="DD65" s="233">
        <v>18</v>
      </c>
      <c r="DE65" s="243">
        <v>12</v>
      </c>
      <c r="DF65" s="243">
        <v>51</v>
      </c>
      <c r="DG65" s="37" t="s">
        <v>50</v>
      </c>
    </row>
    <row r="66" spans="1:111" customFormat="1" x14ac:dyDescent="0.25">
      <c r="A66" s="35" t="s">
        <v>25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9">
        <v>78</v>
      </c>
      <c r="BH66" s="36"/>
      <c r="BI66" s="40">
        <v>73</v>
      </c>
      <c r="BJ66" s="32"/>
      <c r="BK66" s="40">
        <v>63</v>
      </c>
      <c r="BL66" s="32"/>
      <c r="BM66" s="40">
        <f>SUM(BM59:BM64)</f>
        <v>96</v>
      </c>
      <c r="BN66" s="32"/>
      <c r="BO66" s="40">
        <f>SUM(BO60:BO65)</f>
        <v>107</v>
      </c>
      <c r="BR66" s="40"/>
      <c r="BS66" s="40">
        <f>SUM(BS59:BS65)</f>
        <v>137</v>
      </c>
      <c r="BT66" s="29"/>
      <c r="BU66" s="40">
        <f>SUM(BU59:BU65)</f>
        <v>140</v>
      </c>
      <c r="BV66" s="29"/>
      <c r="BW66" s="40">
        <f>SUM(BW59:BW65)</f>
        <v>105</v>
      </c>
      <c r="BX66" s="29"/>
      <c r="BY66" s="40">
        <f>SUM(BY59:BY65)</f>
        <v>124</v>
      </c>
      <c r="BZ66" s="32"/>
      <c r="CA66" s="40">
        <f>SUM(CA59:CA65)</f>
        <v>111</v>
      </c>
      <c r="CB66" s="58"/>
      <c r="CC66" s="40">
        <f>SUM(CC59:CC65)</f>
        <v>124</v>
      </c>
      <c r="CD66" s="59"/>
      <c r="CE66" s="40">
        <f>SUM(CE59:CE65)</f>
        <v>163</v>
      </c>
      <c r="CF66" s="45"/>
      <c r="CG66" s="40">
        <f>SUM(CG59:CG65)</f>
        <v>140</v>
      </c>
      <c r="CH66" s="60"/>
      <c r="CI66" s="40">
        <f>SUM(CI59:CI65)</f>
        <v>167</v>
      </c>
      <c r="CJ66" s="69"/>
      <c r="CK66" s="69">
        <v>261</v>
      </c>
      <c r="CL66" s="86"/>
      <c r="CM66" s="86">
        <v>136</v>
      </c>
      <c r="CN66" s="130"/>
      <c r="CO66" s="130">
        <v>228</v>
      </c>
      <c r="CP66" s="137"/>
      <c r="CQ66" s="137">
        <v>176</v>
      </c>
      <c r="CR66" s="151"/>
      <c r="CS66" s="151">
        <v>176</v>
      </c>
      <c r="CT66" s="35" t="s">
        <v>25</v>
      </c>
      <c r="CU66" s="207"/>
      <c r="CV66" s="207">
        <v>176</v>
      </c>
      <c r="CW66" s="221"/>
      <c r="CX66" s="221">
        <v>124</v>
      </c>
      <c r="CY66" s="174">
        <v>37</v>
      </c>
      <c r="CZ66" s="174">
        <v>73</v>
      </c>
      <c r="DA66" s="167">
        <v>53</v>
      </c>
      <c r="DB66" s="167">
        <v>60</v>
      </c>
      <c r="DC66" s="234">
        <v>60</v>
      </c>
      <c r="DD66" s="234">
        <v>111</v>
      </c>
      <c r="DE66" s="244">
        <v>47</v>
      </c>
      <c r="DF66" s="244">
        <v>136</v>
      </c>
      <c r="DG66" s="35" t="s">
        <v>25</v>
      </c>
    </row>
    <row r="67" spans="1:111" customForma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58"/>
      <c r="CC67" s="58"/>
      <c r="CD67" s="59"/>
      <c r="CE67" s="59"/>
      <c r="CF67" s="70"/>
      <c r="CG67" s="70"/>
      <c r="CH67" s="60"/>
      <c r="CI67" s="61"/>
      <c r="CJ67" s="62"/>
      <c r="CK67" s="62"/>
      <c r="CL67" s="85"/>
      <c r="CM67" s="85"/>
      <c r="CN67" s="129"/>
      <c r="CO67" s="129"/>
      <c r="CP67" s="66"/>
      <c r="CQ67" s="66"/>
      <c r="CR67" s="150"/>
      <c r="CS67" s="150"/>
      <c r="CT67" s="163"/>
      <c r="CU67" s="206"/>
      <c r="CV67" s="206"/>
      <c r="CW67" s="220"/>
      <c r="CX67" s="220"/>
      <c r="CY67" s="170"/>
      <c r="CZ67" s="170"/>
      <c r="DA67" s="188"/>
      <c r="DB67" s="188"/>
      <c r="DC67" s="233"/>
      <c r="DD67" s="233"/>
      <c r="DE67" s="243"/>
      <c r="DF67" s="243"/>
      <c r="DG67" s="29"/>
    </row>
    <row r="68" spans="1:111" customFormat="1" x14ac:dyDescent="0.25">
      <c r="A68" s="35" t="s">
        <v>32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58"/>
      <c r="CC68" s="58"/>
      <c r="CD68" s="59"/>
      <c r="CE68" s="59"/>
      <c r="CF68" s="70"/>
      <c r="CG68" s="70"/>
      <c r="CH68" s="60"/>
      <c r="CI68" s="61"/>
      <c r="CJ68" s="62"/>
      <c r="CK68" s="62"/>
      <c r="CL68" s="85"/>
      <c r="CM68" s="85"/>
      <c r="CN68" s="129"/>
      <c r="CO68" s="129"/>
      <c r="CP68" s="66"/>
      <c r="CQ68" s="66"/>
      <c r="CR68" s="150"/>
      <c r="CS68" s="150"/>
      <c r="CT68" s="35" t="s">
        <v>32</v>
      </c>
      <c r="CU68" s="206"/>
      <c r="CV68" s="206"/>
      <c r="CW68" s="220"/>
      <c r="CX68" s="220"/>
      <c r="CY68" s="170"/>
      <c r="CZ68" s="175"/>
      <c r="DA68" s="188"/>
      <c r="DB68" s="166"/>
      <c r="DC68" s="233"/>
      <c r="DD68" s="233"/>
      <c r="DE68" s="243"/>
      <c r="DF68" s="243"/>
      <c r="DG68" s="35" t="s">
        <v>32</v>
      </c>
    </row>
    <row r="69" spans="1:111" customFormat="1" x14ac:dyDescent="0.25">
      <c r="A69" s="37" t="s">
        <v>51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39">
        <v>18</v>
      </c>
      <c r="BH69" s="36"/>
      <c r="BI69" s="39">
        <v>37</v>
      </c>
      <c r="BJ69" s="36"/>
      <c r="BK69" s="36"/>
      <c r="BL69" s="36"/>
      <c r="BM69" s="39">
        <v>28</v>
      </c>
      <c r="BN69" s="36"/>
      <c r="BO69" s="39">
        <v>19</v>
      </c>
      <c r="BP69" s="36"/>
      <c r="BR69" s="29"/>
      <c r="BS69" s="39">
        <v>51</v>
      </c>
      <c r="BT69" s="36"/>
      <c r="BU69" s="36">
        <v>26</v>
      </c>
      <c r="BV69" s="36"/>
      <c r="BW69" s="36">
        <v>32</v>
      </c>
      <c r="BX69" s="36"/>
      <c r="BY69" s="36">
        <v>25</v>
      </c>
      <c r="BZ69" s="36"/>
      <c r="CA69" s="36">
        <v>24</v>
      </c>
      <c r="CB69" s="58"/>
      <c r="CC69" s="58">
        <v>30</v>
      </c>
      <c r="CD69" s="59"/>
      <c r="CE69" s="59">
        <v>27</v>
      </c>
      <c r="CF69" s="45"/>
      <c r="CG69" s="70">
        <v>17</v>
      </c>
      <c r="CH69" s="60"/>
      <c r="CI69" s="61">
        <v>19</v>
      </c>
      <c r="CJ69" s="62"/>
      <c r="CK69" s="62">
        <v>32</v>
      </c>
      <c r="CL69" s="85"/>
      <c r="CM69" s="85">
        <v>81</v>
      </c>
      <c r="CN69" s="129"/>
      <c r="CO69" s="129">
        <v>48</v>
      </c>
      <c r="CP69" s="66"/>
      <c r="CQ69" s="66">
        <v>40</v>
      </c>
      <c r="CR69" s="150"/>
      <c r="CS69" s="150">
        <v>75</v>
      </c>
      <c r="CT69" s="162" t="s">
        <v>51</v>
      </c>
      <c r="CU69" s="206"/>
      <c r="CV69" s="206">
        <v>47</v>
      </c>
      <c r="CW69" s="220"/>
      <c r="CX69" s="220">
        <v>32</v>
      </c>
      <c r="CY69" s="170"/>
      <c r="CZ69" s="175">
        <v>17</v>
      </c>
      <c r="DA69" s="188"/>
      <c r="DB69" s="166">
        <v>17</v>
      </c>
      <c r="DC69" s="233"/>
      <c r="DD69" s="233">
        <v>22</v>
      </c>
      <c r="DE69" s="243"/>
      <c r="DF69" s="243">
        <v>37</v>
      </c>
      <c r="DG69" s="37" t="s">
        <v>51</v>
      </c>
    </row>
    <row r="70" spans="1:111" customFormat="1" x14ac:dyDescent="0.25">
      <c r="A70" s="37" t="s">
        <v>52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39">
        <v>16</v>
      </c>
      <c r="BH70" s="36"/>
      <c r="BI70" s="36"/>
      <c r="BJ70" s="36"/>
      <c r="BK70" s="36"/>
      <c r="BL70" s="36"/>
      <c r="BM70" s="39">
        <v>1</v>
      </c>
      <c r="BN70" s="36"/>
      <c r="BO70" s="39">
        <v>6</v>
      </c>
      <c r="BP70" s="36"/>
      <c r="BR70" s="29"/>
      <c r="BS70" s="39">
        <v>3</v>
      </c>
      <c r="BT70" s="36"/>
      <c r="BU70" s="36">
        <v>0</v>
      </c>
      <c r="BV70" s="36"/>
      <c r="BW70" s="36">
        <v>3</v>
      </c>
      <c r="BX70" s="36"/>
      <c r="BY70" s="36">
        <v>2</v>
      </c>
      <c r="BZ70" s="36"/>
      <c r="CA70" s="36"/>
      <c r="CB70" s="58"/>
      <c r="CC70" s="58">
        <v>1</v>
      </c>
      <c r="CD70" s="59"/>
      <c r="CE70" s="59">
        <v>46</v>
      </c>
      <c r="CF70" s="70"/>
      <c r="CG70" s="70">
        <v>4</v>
      </c>
      <c r="CH70" s="60"/>
      <c r="CI70" s="61"/>
      <c r="CJ70" s="62"/>
      <c r="CK70" s="62">
        <v>16</v>
      </c>
      <c r="CL70" s="85"/>
      <c r="CM70" s="85">
        <v>9</v>
      </c>
      <c r="CN70" s="129"/>
      <c r="CO70" s="129">
        <v>2</v>
      </c>
      <c r="CP70" s="66"/>
      <c r="CQ70" s="66">
        <v>9</v>
      </c>
      <c r="CR70" s="150"/>
      <c r="CS70" s="150">
        <v>3</v>
      </c>
      <c r="CT70" s="162" t="s">
        <v>52</v>
      </c>
      <c r="CU70" s="206"/>
      <c r="CV70" s="206">
        <v>2</v>
      </c>
      <c r="CW70" s="220"/>
      <c r="CX70" s="220">
        <v>19</v>
      </c>
      <c r="CY70" s="170"/>
      <c r="CZ70" s="175">
        <v>1</v>
      </c>
      <c r="DA70" s="188"/>
      <c r="DB70" s="166">
        <v>3</v>
      </c>
      <c r="DC70" s="233"/>
      <c r="DD70" s="233">
        <v>2</v>
      </c>
      <c r="DE70" s="243"/>
      <c r="DF70" s="243">
        <v>3</v>
      </c>
      <c r="DG70" s="37" t="s">
        <v>52</v>
      </c>
    </row>
    <row r="71" spans="1:111" customFormat="1" x14ac:dyDescent="0.25">
      <c r="A71" s="35" t="s">
        <v>36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9">
        <f>SUM(BG69:BG70)</f>
        <v>34</v>
      </c>
      <c r="BH71" s="36"/>
      <c r="BI71" s="40">
        <f>SUM(BI69:BI70)</f>
        <v>37</v>
      </c>
      <c r="BJ71" s="32"/>
      <c r="BK71" s="32"/>
      <c r="BL71" s="32"/>
      <c r="BM71" s="40">
        <f>SUM(BM69:BM70)</f>
        <v>29</v>
      </c>
      <c r="BN71" s="32"/>
      <c r="BO71" s="40">
        <f>SUM(BO69:BO70)</f>
        <v>25</v>
      </c>
      <c r="BP71" s="35" t="s">
        <v>46</v>
      </c>
      <c r="BR71" s="29"/>
      <c r="BS71" s="40">
        <f>SUM(BS69:BS70)</f>
        <v>54</v>
      </c>
      <c r="BT71" s="35" t="s">
        <v>46</v>
      </c>
      <c r="BU71" s="40">
        <f>SUM(BU69:BU70)</f>
        <v>26</v>
      </c>
      <c r="BV71" s="32"/>
      <c r="BW71" s="40">
        <f>SUM(BW69:BW70)</f>
        <v>35</v>
      </c>
      <c r="BX71" s="32"/>
      <c r="BY71" s="32">
        <v>27</v>
      </c>
      <c r="BZ71" s="32"/>
      <c r="CA71" s="32">
        <f>SUM(CA69:CA70)</f>
        <v>24</v>
      </c>
      <c r="CB71" s="58"/>
      <c r="CC71" s="58">
        <v>31</v>
      </c>
      <c r="CD71" s="59"/>
      <c r="CE71" s="59">
        <v>73</v>
      </c>
      <c r="CF71" s="67"/>
      <c r="CG71" s="67">
        <v>21</v>
      </c>
      <c r="CH71" s="60"/>
      <c r="CI71" s="68">
        <v>19</v>
      </c>
      <c r="CJ71" s="69"/>
      <c r="CK71" s="69">
        <v>46</v>
      </c>
      <c r="CL71" s="86"/>
      <c r="CM71" s="86">
        <v>90</v>
      </c>
      <c r="CN71" s="130"/>
      <c r="CO71" s="130">
        <v>50</v>
      </c>
      <c r="CP71" s="137"/>
      <c r="CQ71" s="137">
        <v>49</v>
      </c>
      <c r="CR71" s="151"/>
      <c r="CS71" s="151">
        <v>78</v>
      </c>
      <c r="CT71" s="35" t="s">
        <v>36</v>
      </c>
      <c r="CU71" s="207"/>
      <c r="CV71" s="207">
        <v>49</v>
      </c>
      <c r="CW71" s="221"/>
      <c r="CX71" s="221">
        <v>51</v>
      </c>
      <c r="CY71" s="171"/>
      <c r="CZ71" s="174">
        <v>18</v>
      </c>
      <c r="DA71" s="190"/>
      <c r="DB71" s="167">
        <v>20</v>
      </c>
      <c r="DC71" s="233"/>
      <c r="DD71" s="234">
        <v>24</v>
      </c>
      <c r="DE71" s="244"/>
      <c r="DF71" s="244">
        <v>30</v>
      </c>
      <c r="DG71" s="35" t="s">
        <v>36</v>
      </c>
    </row>
    <row r="72" spans="1:111" customForma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R72" s="29"/>
      <c r="BS72" s="36"/>
      <c r="BT72" s="36"/>
      <c r="BU72" s="36"/>
      <c r="BV72" s="36"/>
      <c r="BW72" s="36"/>
      <c r="BX72" s="36"/>
      <c r="BY72" s="36"/>
      <c r="BZ72" s="36"/>
      <c r="CA72" s="36"/>
      <c r="CB72" s="58"/>
      <c r="CC72" s="58"/>
      <c r="CD72" s="59"/>
      <c r="CE72" s="59"/>
      <c r="CF72" s="70"/>
      <c r="CG72" s="70"/>
      <c r="CH72" s="60"/>
      <c r="CI72" s="61"/>
      <c r="CJ72" s="62"/>
      <c r="CK72" s="62"/>
      <c r="CL72" s="85"/>
      <c r="CM72" s="85"/>
      <c r="CN72" s="129"/>
      <c r="CO72" s="129"/>
      <c r="CP72" s="66"/>
      <c r="CQ72" s="66"/>
      <c r="CR72" s="150"/>
      <c r="CS72" s="150"/>
      <c r="CT72" s="163"/>
      <c r="CU72" s="206"/>
      <c r="CV72" s="206"/>
      <c r="CW72" s="220"/>
      <c r="CX72" s="220"/>
      <c r="CY72" s="170"/>
      <c r="CZ72" s="175"/>
      <c r="DA72" s="188"/>
      <c r="DB72" s="166"/>
      <c r="DC72" s="233"/>
      <c r="DD72" s="233"/>
      <c r="DE72" s="243"/>
      <c r="DF72" s="243"/>
      <c r="DG72" s="29"/>
    </row>
    <row r="73" spans="1:111" customFormat="1" x14ac:dyDescent="0.25">
      <c r="A73" s="35" t="s">
        <v>37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R73" s="29"/>
      <c r="BS73" s="36"/>
      <c r="BT73" s="36"/>
      <c r="BU73" s="36"/>
      <c r="BV73" s="36"/>
      <c r="BW73" s="36"/>
      <c r="BX73" s="36"/>
      <c r="BY73" s="36"/>
      <c r="BZ73" s="36"/>
      <c r="CA73" s="36"/>
      <c r="CB73" s="58"/>
      <c r="CC73" s="58"/>
      <c r="CD73" s="59"/>
      <c r="CE73" s="59"/>
      <c r="CF73" s="70"/>
      <c r="CG73" s="70"/>
      <c r="CH73" s="60"/>
      <c r="CI73" s="61"/>
      <c r="CJ73" s="62"/>
      <c r="CK73" s="62"/>
      <c r="CL73" s="85"/>
      <c r="CM73" s="85"/>
      <c r="CN73" s="129"/>
      <c r="CO73" s="129"/>
      <c r="CP73" s="66"/>
      <c r="CQ73" s="66"/>
      <c r="CR73" s="150"/>
      <c r="CS73" s="150"/>
      <c r="CT73" s="35" t="s">
        <v>37</v>
      </c>
      <c r="CU73" s="206"/>
      <c r="CV73" s="206"/>
      <c r="CW73" s="220"/>
      <c r="CX73" s="220"/>
      <c r="CY73" s="170"/>
      <c r="CZ73" s="175"/>
      <c r="DA73" s="188"/>
      <c r="DB73" s="166"/>
      <c r="DC73" s="233"/>
      <c r="DD73" s="233"/>
      <c r="DE73" s="243"/>
      <c r="DF73" s="243"/>
      <c r="DG73" s="35" t="s">
        <v>37</v>
      </c>
    </row>
    <row r="74" spans="1:111" customFormat="1" x14ac:dyDescent="0.25">
      <c r="A74" s="37" t="s">
        <v>53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36"/>
      <c r="BH74" s="36"/>
      <c r="BI74" s="36"/>
      <c r="BJ74" s="36"/>
      <c r="BK74" s="36"/>
      <c r="BL74" s="36"/>
      <c r="BM74" s="41" t="s">
        <v>46</v>
      </c>
      <c r="BN74" s="36"/>
      <c r="BO74" s="36"/>
      <c r="BP74" s="36"/>
      <c r="BR74" s="29"/>
      <c r="BS74" s="36"/>
      <c r="BT74" s="36"/>
      <c r="BU74" s="36"/>
      <c r="BV74" s="36"/>
      <c r="BW74" s="36">
        <v>1</v>
      </c>
      <c r="BX74" s="36"/>
      <c r="BY74" s="36">
        <v>2</v>
      </c>
      <c r="BZ74" s="36"/>
      <c r="CA74" s="36">
        <v>4</v>
      </c>
      <c r="CB74" s="58"/>
      <c r="CC74" s="58">
        <v>3</v>
      </c>
      <c r="CD74" s="59"/>
      <c r="CE74" s="59">
        <v>3</v>
      </c>
      <c r="CF74" s="70"/>
      <c r="CG74" s="70">
        <v>8</v>
      </c>
      <c r="CH74" s="60"/>
      <c r="CI74" s="61"/>
      <c r="CJ74" s="62"/>
      <c r="CK74" s="62">
        <v>11</v>
      </c>
      <c r="CL74" s="85"/>
      <c r="CM74" s="85">
        <v>14</v>
      </c>
      <c r="CN74" s="129"/>
      <c r="CO74" s="129">
        <v>12</v>
      </c>
      <c r="CP74" s="66"/>
      <c r="CQ74" s="66">
        <v>12</v>
      </c>
      <c r="CR74" s="150"/>
      <c r="CS74" s="150">
        <v>7</v>
      </c>
      <c r="CT74" s="162" t="s">
        <v>53</v>
      </c>
      <c r="CU74" s="206"/>
      <c r="CV74" s="206">
        <v>14</v>
      </c>
      <c r="CW74" s="220"/>
      <c r="CX74" s="220">
        <v>7</v>
      </c>
      <c r="CY74" s="170"/>
      <c r="CZ74" s="175">
        <v>5</v>
      </c>
      <c r="DA74" s="188"/>
      <c r="DB74" s="166">
        <v>5</v>
      </c>
      <c r="DC74" s="233"/>
      <c r="DD74" s="233">
        <v>0</v>
      </c>
      <c r="DE74" s="243"/>
      <c r="DF74" s="243">
        <v>0</v>
      </c>
      <c r="DG74" s="37" t="s">
        <v>53</v>
      </c>
    </row>
    <row r="75" spans="1:111" customFormat="1" x14ac:dyDescent="0.25">
      <c r="A75" s="37" t="s">
        <v>27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39">
        <v>17</v>
      </c>
      <c r="BH75" s="36"/>
      <c r="BI75" s="36"/>
      <c r="BJ75" s="36"/>
      <c r="BK75" s="36"/>
      <c r="BL75" s="36"/>
      <c r="BM75" s="39">
        <v>70</v>
      </c>
      <c r="BN75" s="36"/>
      <c r="BO75" s="39">
        <v>87</v>
      </c>
      <c r="BP75" s="36"/>
      <c r="BR75" s="29"/>
      <c r="BS75" s="39">
        <v>88</v>
      </c>
      <c r="BT75" s="36"/>
      <c r="BU75" s="36">
        <v>51</v>
      </c>
      <c r="BV75" s="36"/>
      <c r="BW75" s="36">
        <v>57</v>
      </c>
      <c r="BX75" s="36"/>
      <c r="BY75" s="36">
        <v>47</v>
      </c>
      <c r="BZ75" s="36"/>
      <c r="CA75" s="36">
        <v>39</v>
      </c>
      <c r="CB75" s="58"/>
      <c r="CC75" s="58">
        <v>25</v>
      </c>
      <c r="CD75" s="59"/>
      <c r="CE75" s="59">
        <v>14</v>
      </c>
      <c r="CF75" s="70"/>
      <c r="CG75" s="70">
        <v>15</v>
      </c>
      <c r="CH75" s="60"/>
      <c r="CI75" s="61">
        <v>21</v>
      </c>
      <c r="CJ75" s="62"/>
      <c r="CK75" s="62">
        <v>13</v>
      </c>
      <c r="CL75" s="85"/>
      <c r="CM75" s="85">
        <v>10</v>
      </c>
      <c r="CN75" s="129"/>
      <c r="CO75" s="129">
        <v>17</v>
      </c>
      <c r="CP75" s="66"/>
      <c r="CQ75" s="66">
        <v>15</v>
      </c>
      <c r="CR75" s="150"/>
      <c r="CS75" s="150">
        <v>10</v>
      </c>
      <c r="CT75" s="162" t="s">
        <v>27</v>
      </c>
      <c r="CU75" s="206"/>
      <c r="CV75" s="206">
        <v>49</v>
      </c>
      <c r="CW75" s="220"/>
      <c r="CX75" s="220">
        <v>45</v>
      </c>
      <c r="CY75" s="170"/>
      <c r="CZ75" s="175">
        <v>37</v>
      </c>
      <c r="DA75" s="188"/>
      <c r="DB75" s="166">
        <v>53</v>
      </c>
      <c r="DC75" s="233"/>
      <c r="DD75" s="233">
        <v>17</v>
      </c>
      <c r="DE75" s="243"/>
      <c r="DF75" s="243">
        <v>17</v>
      </c>
      <c r="DG75" s="37" t="s">
        <v>27</v>
      </c>
    </row>
    <row r="76" spans="1:111" customFormat="1" x14ac:dyDescent="0.25">
      <c r="A76" s="37" t="s">
        <v>54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39">
        <v>11</v>
      </c>
      <c r="BH76" s="36"/>
      <c r="BI76" s="39">
        <v>89</v>
      </c>
      <c r="BJ76" s="36"/>
      <c r="BK76" s="39">
        <v>46</v>
      </c>
      <c r="BL76" s="36"/>
      <c r="BM76" s="39">
        <v>28</v>
      </c>
      <c r="BN76" s="36"/>
      <c r="BO76" s="39">
        <v>39</v>
      </c>
      <c r="BP76" s="36"/>
      <c r="BR76" s="29"/>
      <c r="BS76" s="39">
        <v>33</v>
      </c>
      <c r="BT76" s="36"/>
      <c r="BU76" s="36">
        <v>28</v>
      </c>
      <c r="BV76" s="36"/>
      <c r="BW76" s="36">
        <v>11</v>
      </c>
      <c r="BX76" s="36"/>
      <c r="BY76" s="36">
        <v>17</v>
      </c>
      <c r="BZ76" s="36"/>
      <c r="CA76" s="36">
        <v>22</v>
      </c>
      <c r="CB76" s="58"/>
      <c r="CC76" s="58">
        <v>24</v>
      </c>
      <c r="CD76" s="59"/>
      <c r="CE76" s="59">
        <v>11</v>
      </c>
      <c r="CF76" s="70"/>
      <c r="CG76" s="70">
        <v>18</v>
      </c>
      <c r="CH76" s="60"/>
      <c r="CI76" s="61">
        <v>8</v>
      </c>
      <c r="CJ76" s="62"/>
      <c r="CK76" s="62">
        <v>14</v>
      </c>
      <c r="CL76" s="85"/>
      <c r="CM76" s="85">
        <v>10</v>
      </c>
      <c r="CN76" s="129"/>
      <c r="CO76" s="129">
        <v>32</v>
      </c>
      <c r="CP76" s="66"/>
      <c r="CQ76" s="66">
        <v>42</v>
      </c>
      <c r="CR76" s="150"/>
      <c r="CS76" s="150">
        <v>18</v>
      </c>
      <c r="CT76" s="162" t="s">
        <v>54</v>
      </c>
      <c r="CU76" s="206"/>
      <c r="CV76" s="206">
        <v>33</v>
      </c>
      <c r="CW76" s="220"/>
      <c r="CX76" s="220">
        <v>30</v>
      </c>
      <c r="CY76" s="170"/>
      <c r="CZ76" s="175">
        <v>32</v>
      </c>
      <c r="DA76" s="188"/>
      <c r="DB76" s="166">
        <v>24</v>
      </c>
      <c r="DC76" s="233"/>
      <c r="DD76" s="233">
        <v>22</v>
      </c>
      <c r="DE76" s="243"/>
      <c r="DF76" s="243">
        <v>41</v>
      </c>
      <c r="DG76" s="37" t="s">
        <v>54</v>
      </c>
    </row>
    <row r="77" spans="1:111" customFormat="1" x14ac:dyDescent="0.25">
      <c r="A77" s="37" t="s">
        <v>40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36"/>
      <c r="BH77" s="36"/>
      <c r="BI77" s="36"/>
      <c r="BJ77" s="36"/>
      <c r="BK77" s="36"/>
      <c r="BL77" s="36"/>
      <c r="BM77" s="39">
        <v>2</v>
      </c>
      <c r="BN77" s="36"/>
      <c r="BO77" s="39">
        <v>5</v>
      </c>
      <c r="BP77" s="36"/>
      <c r="BR77" s="29"/>
      <c r="BS77" s="39">
        <v>11</v>
      </c>
      <c r="BT77" s="36"/>
      <c r="BU77" s="36">
        <v>4</v>
      </c>
      <c r="BV77" s="36"/>
      <c r="BW77" s="36">
        <v>1</v>
      </c>
      <c r="BX77" s="36"/>
      <c r="BY77" s="36">
        <v>0</v>
      </c>
      <c r="BZ77" s="36"/>
      <c r="CA77" s="36">
        <v>2</v>
      </c>
      <c r="CB77" s="58"/>
      <c r="CC77" s="58">
        <v>1</v>
      </c>
      <c r="CD77" s="59"/>
      <c r="CE77" s="59"/>
      <c r="CF77" s="70"/>
      <c r="CG77" s="70">
        <v>1</v>
      </c>
      <c r="CH77" s="60"/>
      <c r="CI77" s="61">
        <v>1</v>
      </c>
      <c r="CJ77" s="62"/>
      <c r="CK77" s="62">
        <v>6</v>
      </c>
      <c r="CL77" s="85"/>
      <c r="CM77" s="85">
        <v>3</v>
      </c>
      <c r="CN77" s="129"/>
      <c r="CO77" s="129">
        <v>3</v>
      </c>
      <c r="CP77" s="66"/>
      <c r="CQ77" s="66">
        <v>1</v>
      </c>
      <c r="CR77" s="150"/>
      <c r="CS77" s="150">
        <v>0</v>
      </c>
      <c r="CT77" s="162" t="s">
        <v>40</v>
      </c>
      <c r="CU77" s="206"/>
      <c r="CV77" s="206">
        <v>13</v>
      </c>
      <c r="CW77" s="220"/>
      <c r="CX77" s="220">
        <v>6</v>
      </c>
      <c r="CY77" s="170"/>
      <c r="CZ77" s="175">
        <v>0</v>
      </c>
      <c r="DA77" s="188"/>
      <c r="DB77" s="166">
        <v>12</v>
      </c>
      <c r="DC77" s="233"/>
      <c r="DD77" s="233">
        <v>0</v>
      </c>
      <c r="DE77" s="243"/>
      <c r="DF77" s="243">
        <v>3</v>
      </c>
      <c r="DG77" s="37" t="s">
        <v>40</v>
      </c>
    </row>
    <row r="78" spans="1:111" customFormat="1" x14ac:dyDescent="0.25">
      <c r="A78" s="37" t="s">
        <v>55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39">
        <v>28</v>
      </c>
      <c r="BH78" s="36"/>
      <c r="BI78" s="39">
        <v>40</v>
      </c>
      <c r="BJ78" s="36"/>
      <c r="BK78" s="36"/>
      <c r="BL78" s="36"/>
      <c r="BM78" s="39">
        <v>21</v>
      </c>
      <c r="BN78" s="36"/>
      <c r="BO78" s="39">
        <v>19</v>
      </c>
      <c r="BP78" s="36"/>
      <c r="BR78" s="29"/>
      <c r="BS78" s="39">
        <v>21</v>
      </c>
      <c r="BT78" s="36"/>
      <c r="BU78" s="36">
        <v>39</v>
      </c>
      <c r="BV78" s="36"/>
      <c r="BW78" s="36">
        <v>15</v>
      </c>
      <c r="BX78" s="36"/>
      <c r="BY78" s="36">
        <v>42</v>
      </c>
      <c r="BZ78" s="36"/>
      <c r="CA78" s="36">
        <v>15</v>
      </c>
      <c r="CB78" s="58"/>
      <c r="CC78" s="58">
        <v>18</v>
      </c>
      <c r="CD78" s="59"/>
      <c r="CE78" s="59">
        <v>14</v>
      </c>
      <c r="CF78" s="70"/>
      <c r="CG78" s="70">
        <v>4</v>
      </c>
      <c r="CH78" s="60"/>
      <c r="CI78" s="61">
        <v>10</v>
      </c>
      <c r="CJ78" s="62"/>
      <c r="CK78" s="62">
        <v>20</v>
      </c>
      <c r="CL78" s="85"/>
      <c r="CM78" s="85">
        <v>8</v>
      </c>
      <c r="CN78" s="129"/>
      <c r="CO78" s="129">
        <v>33</v>
      </c>
      <c r="CP78" s="66"/>
      <c r="CQ78" s="66">
        <v>30</v>
      </c>
      <c r="CR78" s="150"/>
      <c r="CS78" s="150">
        <v>25</v>
      </c>
      <c r="CT78" s="162" t="s">
        <v>55</v>
      </c>
      <c r="CU78" s="206"/>
      <c r="CV78" s="206">
        <v>115</v>
      </c>
      <c r="CW78" s="220"/>
      <c r="CX78" s="220">
        <v>108</v>
      </c>
      <c r="CY78" s="170"/>
      <c r="CZ78" s="175">
        <v>67</v>
      </c>
      <c r="DA78" s="188"/>
      <c r="DB78" s="166">
        <v>93</v>
      </c>
      <c r="DC78" s="233"/>
      <c r="DD78" s="233">
        <v>129</v>
      </c>
      <c r="DE78" s="243"/>
      <c r="DF78" s="243">
        <v>123</v>
      </c>
      <c r="DG78" s="37" t="s">
        <v>55</v>
      </c>
    </row>
    <row r="79" spans="1:111" customFormat="1" x14ac:dyDescent="0.25">
      <c r="A79" s="37" t="s">
        <v>56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6"/>
      <c r="BH79" s="36"/>
      <c r="BI79" s="36"/>
      <c r="BJ79" s="36"/>
      <c r="BK79" s="36"/>
      <c r="BL79" s="36"/>
      <c r="BM79" s="39">
        <v>66</v>
      </c>
      <c r="BN79" s="36"/>
      <c r="BO79" s="39">
        <v>7</v>
      </c>
      <c r="BP79" s="36"/>
      <c r="BR79" s="29"/>
      <c r="BS79" s="39">
        <v>28</v>
      </c>
      <c r="BT79" s="36"/>
      <c r="BU79" s="36">
        <v>0</v>
      </c>
      <c r="BV79" s="36"/>
      <c r="BW79" s="36">
        <v>7</v>
      </c>
      <c r="BX79" s="36"/>
      <c r="BY79" s="36">
        <v>0</v>
      </c>
      <c r="BZ79" s="36"/>
      <c r="CA79" s="36"/>
      <c r="CB79" s="58"/>
      <c r="CC79" s="58">
        <v>2</v>
      </c>
      <c r="CD79" s="59"/>
      <c r="CE79" s="59">
        <v>3</v>
      </c>
      <c r="CF79" s="70"/>
      <c r="CG79" s="70">
        <v>3</v>
      </c>
      <c r="CH79" s="60"/>
      <c r="CI79" s="61"/>
      <c r="CJ79" s="62"/>
      <c r="CK79" s="62">
        <v>0</v>
      </c>
      <c r="CL79" s="85"/>
      <c r="CM79" s="85">
        <v>0</v>
      </c>
      <c r="CN79" s="129"/>
      <c r="CO79" s="129">
        <v>5</v>
      </c>
      <c r="CP79" s="66"/>
      <c r="CQ79" s="66">
        <v>8</v>
      </c>
      <c r="CR79" s="150"/>
      <c r="CS79" s="150">
        <v>18</v>
      </c>
      <c r="CT79" s="162" t="s">
        <v>56</v>
      </c>
      <c r="CU79" s="206"/>
      <c r="CV79" s="206">
        <v>6</v>
      </c>
      <c r="CW79" s="220"/>
      <c r="CX79" s="220">
        <v>16</v>
      </c>
      <c r="CY79" s="170"/>
      <c r="CZ79" s="175">
        <v>3</v>
      </c>
      <c r="DA79" s="188"/>
      <c r="DB79" s="166">
        <v>37</v>
      </c>
      <c r="DC79" s="233"/>
      <c r="DD79" s="233">
        <v>13</v>
      </c>
      <c r="DE79" s="243"/>
      <c r="DF79" s="243">
        <v>3</v>
      </c>
      <c r="DG79" s="37" t="s">
        <v>56</v>
      </c>
    </row>
    <row r="80" spans="1:111" customFormat="1" x14ac:dyDescent="0.25">
      <c r="A80" s="37" t="s">
        <v>57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36"/>
      <c r="BH80" s="36"/>
      <c r="BI80" s="36"/>
      <c r="BJ80" s="36"/>
      <c r="BK80" s="36"/>
      <c r="BL80" s="36"/>
      <c r="BM80" s="39"/>
      <c r="BN80" s="36"/>
      <c r="BO80" s="39"/>
      <c r="BP80" s="36"/>
      <c r="BR80" s="29"/>
      <c r="BS80" s="39"/>
      <c r="BT80" s="36"/>
      <c r="BU80" s="36">
        <v>4</v>
      </c>
      <c r="BV80" s="36"/>
      <c r="BW80" s="36">
        <v>1</v>
      </c>
      <c r="BX80" s="36"/>
      <c r="BY80" s="36">
        <v>13</v>
      </c>
      <c r="BZ80" s="36"/>
      <c r="CA80" s="36">
        <v>20</v>
      </c>
      <c r="CB80" s="58"/>
      <c r="CC80" s="58">
        <v>16</v>
      </c>
      <c r="CD80" s="59"/>
      <c r="CE80" s="59">
        <v>8</v>
      </c>
      <c r="CF80" s="70"/>
      <c r="CG80" s="70">
        <v>1</v>
      </c>
      <c r="CH80" s="60"/>
      <c r="CI80" s="61">
        <v>12</v>
      </c>
      <c r="CJ80" s="62"/>
      <c r="CK80" s="62">
        <v>12</v>
      </c>
      <c r="CL80" s="85"/>
      <c r="CM80" s="85">
        <v>17</v>
      </c>
      <c r="CN80" s="129"/>
      <c r="CO80" s="129">
        <v>5</v>
      </c>
      <c r="CP80" s="66"/>
      <c r="CQ80" s="66">
        <v>0</v>
      </c>
      <c r="CR80" s="150"/>
      <c r="CS80" s="150">
        <v>7</v>
      </c>
      <c r="CT80" s="162" t="s">
        <v>57</v>
      </c>
      <c r="CU80" s="206"/>
      <c r="CV80" s="206">
        <v>38</v>
      </c>
      <c r="CW80" s="220"/>
      <c r="CX80" s="220">
        <v>8</v>
      </c>
      <c r="CY80" s="170"/>
      <c r="CZ80" s="175">
        <v>0</v>
      </c>
      <c r="DA80" s="188"/>
      <c r="DB80" s="166">
        <v>7</v>
      </c>
      <c r="DC80" s="233"/>
      <c r="DD80" s="233">
        <v>11</v>
      </c>
      <c r="DE80" s="243"/>
      <c r="DF80" s="243">
        <v>21</v>
      </c>
      <c r="DG80" s="37" t="s">
        <v>57</v>
      </c>
    </row>
    <row r="81" spans="1:111" customFormat="1" x14ac:dyDescent="0.25">
      <c r="A81" s="37" t="s">
        <v>23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39">
        <v>17</v>
      </c>
      <c r="BH81" s="36"/>
      <c r="BI81" s="36"/>
      <c r="BJ81" s="36"/>
      <c r="BK81" s="36"/>
      <c r="BL81" s="36"/>
      <c r="BM81" s="41" t="s">
        <v>46</v>
      </c>
      <c r="BN81" s="36"/>
      <c r="BO81" s="36"/>
      <c r="BP81" s="36"/>
      <c r="BR81" s="29"/>
      <c r="BS81" s="36"/>
      <c r="BT81" s="36"/>
      <c r="BU81" s="36">
        <v>0</v>
      </c>
      <c r="BV81" s="36"/>
      <c r="BW81" s="36">
        <v>3</v>
      </c>
      <c r="BX81" s="36"/>
      <c r="BY81" s="36">
        <v>2</v>
      </c>
      <c r="BZ81" s="36"/>
      <c r="CA81" s="36"/>
      <c r="CB81" s="58"/>
      <c r="CC81" s="58">
        <v>3</v>
      </c>
      <c r="CD81" s="59"/>
      <c r="CE81" s="59">
        <v>3</v>
      </c>
      <c r="CF81" s="70"/>
      <c r="CG81" s="70">
        <v>4</v>
      </c>
      <c r="CH81" s="60"/>
      <c r="CI81" s="61">
        <v>1</v>
      </c>
      <c r="CJ81" s="62"/>
      <c r="CK81" s="62">
        <v>10</v>
      </c>
      <c r="CL81" s="85"/>
      <c r="CM81" s="85">
        <v>2</v>
      </c>
      <c r="CN81" s="129"/>
      <c r="CO81" s="129">
        <v>13</v>
      </c>
      <c r="CP81" s="66"/>
      <c r="CQ81" s="66">
        <v>0</v>
      </c>
      <c r="CR81" s="150"/>
      <c r="CS81" s="150">
        <v>28</v>
      </c>
      <c r="CT81" s="162" t="s">
        <v>23</v>
      </c>
      <c r="CU81" s="206"/>
      <c r="CV81" s="206">
        <v>15</v>
      </c>
      <c r="CW81" s="220"/>
      <c r="CX81" s="220">
        <v>6</v>
      </c>
      <c r="CY81" s="170"/>
      <c r="CZ81" s="175">
        <v>2</v>
      </c>
      <c r="DA81" s="188"/>
      <c r="DB81" s="166">
        <v>11</v>
      </c>
      <c r="DC81" s="233"/>
      <c r="DD81" s="233">
        <v>4</v>
      </c>
      <c r="DE81" s="243"/>
      <c r="DF81" s="243">
        <v>12</v>
      </c>
      <c r="DG81" s="37" t="s">
        <v>23</v>
      </c>
    </row>
    <row r="82" spans="1:111" customFormat="1" x14ac:dyDescent="0.25">
      <c r="A82" s="35" t="s">
        <v>43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9">
        <f>SUM(BG74:BG81)</f>
        <v>73</v>
      </c>
      <c r="BH82" s="36"/>
      <c r="BI82" s="39">
        <f>SUM(BI74:BI81)</f>
        <v>129</v>
      </c>
      <c r="BJ82" s="36"/>
      <c r="BK82" s="39">
        <f>SUM(BK74:BK81)</f>
        <v>46</v>
      </c>
      <c r="BL82" s="36"/>
      <c r="BM82" s="40">
        <f>SUM(BM74:BM81)</f>
        <v>187</v>
      </c>
      <c r="BN82" s="32"/>
      <c r="BO82" s="40">
        <f>SUM(BO74:BO81)</f>
        <v>157</v>
      </c>
      <c r="BP82" s="35" t="s">
        <v>46</v>
      </c>
      <c r="BR82" s="29"/>
      <c r="BS82" s="40">
        <f>SUM(BS74:BS81)</f>
        <v>181</v>
      </c>
      <c r="BT82" s="32"/>
      <c r="BU82" s="40">
        <f>SUM(BU74:BU81)</f>
        <v>126</v>
      </c>
      <c r="BV82" s="32"/>
      <c r="BW82" s="40">
        <f>SUM(BW74:BW81)</f>
        <v>96</v>
      </c>
      <c r="BX82" s="32"/>
      <c r="BY82" s="32">
        <v>123</v>
      </c>
      <c r="BZ82" s="32"/>
      <c r="CA82" s="32">
        <f>SUM(CA74:CA81)</f>
        <v>102</v>
      </c>
      <c r="CB82" s="58"/>
      <c r="CC82" s="58">
        <v>92</v>
      </c>
      <c r="CD82" s="59"/>
      <c r="CE82" s="59">
        <v>56</v>
      </c>
      <c r="CF82" s="67"/>
      <c r="CG82" s="67">
        <v>54</v>
      </c>
      <c r="CH82" s="60"/>
      <c r="CI82" s="68">
        <v>53</v>
      </c>
      <c r="CJ82" s="69"/>
      <c r="CK82" s="69">
        <v>86</v>
      </c>
      <c r="CL82" s="86"/>
      <c r="CM82" s="86">
        <v>64</v>
      </c>
      <c r="CN82" s="130"/>
      <c r="CO82" s="130">
        <v>120</v>
      </c>
      <c r="CP82" s="137"/>
      <c r="CQ82" s="137">
        <v>108</v>
      </c>
      <c r="CR82" s="151"/>
      <c r="CS82" s="151">
        <v>113</v>
      </c>
      <c r="CT82" s="35" t="s">
        <v>43</v>
      </c>
      <c r="CU82" s="207"/>
      <c r="CV82" s="207">
        <v>283</v>
      </c>
      <c r="CW82" s="221"/>
      <c r="CX82" s="221">
        <v>226</v>
      </c>
      <c r="CY82" s="171"/>
      <c r="CZ82" s="174">
        <v>144</v>
      </c>
      <c r="DA82" s="190"/>
      <c r="DB82" s="167">
        <v>242</v>
      </c>
      <c r="DC82" s="233"/>
      <c r="DD82" s="234">
        <v>196</v>
      </c>
      <c r="DE82" s="244"/>
      <c r="DF82" s="244">
        <v>220</v>
      </c>
      <c r="DG82" s="35" t="s">
        <v>43</v>
      </c>
    </row>
    <row r="83" spans="1:111" customFormat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R83" s="29"/>
      <c r="BS83" s="36"/>
      <c r="BT83" s="36"/>
      <c r="BU83" s="36"/>
      <c r="BV83" s="36"/>
      <c r="BW83" s="36"/>
      <c r="BX83" s="36"/>
      <c r="BY83" s="36"/>
      <c r="BZ83" s="36"/>
      <c r="CA83" s="36"/>
      <c r="CB83" s="58"/>
      <c r="CC83" s="58"/>
      <c r="CD83" s="59"/>
      <c r="CE83" s="59"/>
      <c r="CF83" s="70"/>
      <c r="CG83" s="70"/>
      <c r="CH83" s="60"/>
      <c r="CI83" s="61"/>
      <c r="CJ83" s="62"/>
      <c r="CK83" s="62"/>
      <c r="CL83" s="85"/>
      <c r="CM83" s="85"/>
      <c r="CN83" s="129"/>
      <c r="CO83" s="129"/>
      <c r="CP83" s="66"/>
      <c r="CQ83" s="66"/>
      <c r="CR83" s="150"/>
      <c r="CS83" s="150"/>
      <c r="CT83" s="163"/>
      <c r="CU83" s="206"/>
      <c r="CV83" s="206"/>
      <c r="CW83" s="220"/>
      <c r="CX83" s="220"/>
      <c r="CY83" s="170"/>
      <c r="CZ83" s="175"/>
      <c r="DA83" s="188"/>
      <c r="DB83" s="166"/>
      <c r="DC83" s="233"/>
      <c r="DD83" s="233"/>
      <c r="DE83" s="243"/>
      <c r="DF83" s="243"/>
      <c r="DG83" s="29"/>
    </row>
    <row r="84" spans="1:111" customFormat="1" x14ac:dyDescent="0.25">
      <c r="A84" s="35" t="s">
        <v>58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9">
        <f>BG66+BG71+BG82</f>
        <v>185</v>
      </c>
      <c r="BH84" s="36"/>
      <c r="BI84" s="39">
        <f>BI66+BI71+BI82</f>
        <v>239</v>
      </c>
      <c r="BJ84" s="36"/>
      <c r="BK84" s="40">
        <f>BK66+BK71+BK82</f>
        <v>109</v>
      </c>
      <c r="BL84" s="32"/>
      <c r="BM84" s="40">
        <f>BM66+BM71+BM82</f>
        <v>312</v>
      </c>
      <c r="BN84" s="32"/>
      <c r="BO84" s="40">
        <f>BO66+BO71+BO82</f>
        <v>289</v>
      </c>
      <c r="BP84" s="40"/>
      <c r="BR84" s="29"/>
      <c r="BS84" s="40">
        <f>BR66+BS71+BS82</f>
        <v>235</v>
      </c>
      <c r="BT84" s="32"/>
      <c r="BU84" s="40">
        <f>BU66+BU71+BU82</f>
        <v>292</v>
      </c>
      <c r="BV84" s="32"/>
      <c r="BW84" s="40">
        <f>BW66+BW71+BW82</f>
        <v>236</v>
      </c>
      <c r="BX84" s="32"/>
      <c r="BY84" s="32">
        <v>274</v>
      </c>
      <c r="BZ84" s="32"/>
      <c r="CA84" s="32">
        <f>CA66+CA71+CA82</f>
        <v>237</v>
      </c>
      <c r="CB84" s="58"/>
      <c r="CC84" s="58">
        <v>247</v>
      </c>
      <c r="CD84" s="59"/>
      <c r="CE84" s="59">
        <v>292</v>
      </c>
      <c r="CF84" s="67"/>
      <c r="CG84" s="67">
        <v>215</v>
      </c>
      <c r="CH84" s="60"/>
      <c r="CI84" s="68">
        <v>220</v>
      </c>
      <c r="CJ84" s="69"/>
      <c r="CK84" s="69">
        <v>393</v>
      </c>
      <c r="CL84" s="86"/>
      <c r="CM84" s="86">
        <v>290</v>
      </c>
      <c r="CN84" s="130"/>
      <c r="CO84" s="130">
        <v>398</v>
      </c>
      <c r="CP84" s="137"/>
      <c r="CQ84" s="137">
        <v>333</v>
      </c>
      <c r="CR84" s="151"/>
      <c r="CS84" s="151">
        <v>367</v>
      </c>
      <c r="CT84" s="35" t="s">
        <v>58</v>
      </c>
      <c r="CU84" s="207"/>
      <c r="CV84" s="207">
        <v>508</v>
      </c>
      <c r="CW84" s="221"/>
      <c r="CX84" s="221">
        <v>401</v>
      </c>
      <c r="CY84" s="171"/>
      <c r="CZ84" s="174">
        <v>274</v>
      </c>
      <c r="DA84" s="190"/>
      <c r="DB84" s="167">
        <v>322</v>
      </c>
      <c r="DC84" s="233"/>
      <c r="DD84" s="234">
        <v>391</v>
      </c>
      <c r="DE84" s="244"/>
      <c r="DF84" s="244">
        <v>433</v>
      </c>
      <c r="DG84" s="35" t="s">
        <v>58</v>
      </c>
    </row>
    <row r="85" spans="1:111" customFormat="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58"/>
      <c r="CC85" s="58"/>
      <c r="CD85" s="59"/>
      <c r="CE85" s="59"/>
      <c r="CF85" s="70"/>
      <c r="CG85" s="70"/>
      <c r="CH85" s="60"/>
      <c r="CI85" s="61"/>
      <c r="CJ85" s="62"/>
      <c r="CK85" s="62"/>
      <c r="CL85" s="85"/>
      <c r="CM85" s="85"/>
      <c r="CN85" s="129"/>
      <c r="CO85" s="129"/>
      <c r="CP85" s="66"/>
      <c r="CQ85" s="66"/>
      <c r="CR85" s="150"/>
      <c r="CS85" s="150"/>
      <c r="CT85" s="163"/>
      <c r="CU85" s="206"/>
      <c r="CV85" s="206"/>
      <c r="CW85" s="220"/>
      <c r="CX85" s="220"/>
      <c r="CY85" s="170"/>
      <c r="CZ85" s="170"/>
      <c r="DA85" s="188"/>
      <c r="DB85" s="188"/>
      <c r="DC85" s="233"/>
      <c r="DD85" s="233"/>
      <c r="DE85" s="243"/>
      <c r="DF85" s="243"/>
      <c r="DG85" s="29"/>
    </row>
    <row r="86" spans="1:111" customFormat="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58"/>
      <c r="CC86" s="58"/>
      <c r="CD86" s="59"/>
      <c r="CE86" s="59"/>
      <c r="CF86" s="70"/>
      <c r="CG86" s="70"/>
      <c r="CH86" s="60"/>
      <c r="CI86" s="61"/>
      <c r="CJ86" s="62"/>
      <c r="CK86" s="62"/>
      <c r="CL86" s="85"/>
      <c r="CM86" s="85"/>
      <c r="CN86" s="129"/>
      <c r="CO86" s="129"/>
      <c r="CP86" s="66"/>
      <c r="CQ86" s="66"/>
      <c r="CR86" s="155"/>
      <c r="CS86" s="150"/>
      <c r="CT86" s="163"/>
      <c r="CU86" s="206"/>
      <c r="CV86" s="206"/>
      <c r="CW86" s="220"/>
      <c r="CX86" s="220"/>
      <c r="CY86" s="170"/>
      <c r="CZ86" s="170"/>
      <c r="DA86" s="188"/>
      <c r="DB86" s="188"/>
      <c r="DC86" s="233"/>
      <c r="DD86" s="233"/>
      <c r="DE86" s="243"/>
      <c r="DF86" s="243"/>
      <c r="DG86" s="29"/>
    </row>
    <row r="87" spans="1:111" customFormat="1" x14ac:dyDescent="0.25">
      <c r="A87" s="35" t="s">
        <v>59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58"/>
      <c r="CC87" s="58"/>
      <c r="CD87" s="59"/>
      <c r="CE87" s="59"/>
      <c r="CF87" s="70"/>
      <c r="CG87" s="70"/>
      <c r="CH87" s="60"/>
      <c r="CI87" s="61"/>
      <c r="CJ87" s="62"/>
      <c r="CK87" s="62"/>
      <c r="CL87" s="85"/>
      <c r="CM87" s="85"/>
      <c r="CN87" s="129"/>
      <c r="CO87" s="129"/>
      <c r="CP87" s="66"/>
      <c r="CQ87" s="66"/>
      <c r="CR87" s="150"/>
      <c r="CS87" s="150"/>
      <c r="CT87" s="35" t="s">
        <v>59</v>
      </c>
      <c r="CU87" s="206"/>
      <c r="CV87" s="206"/>
      <c r="CW87" s="220"/>
      <c r="CX87" s="220"/>
      <c r="CY87" s="170"/>
      <c r="CZ87" s="170"/>
      <c r="DA87" s="188"/>
      <c r="DB87" s="188"/>
      <c r="DC87" s="233"/>
      <c r="DD87" s="233"/>
      <c r="DE87" s="243"/>
      <c r="DF87" s="243"/>
      <c r="DG87" s="35" t="s">
        <v>59</v>
      </c>
    </row>
    <row r="88" spans="1:111" customFormat="1" x14ac:dyDescent="0.25">
      <c r="A88" s="37" t="s">
        <v>60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36"/>
      <c r="BH88" s="36"/>
      <c r="BI88" s="36"/>
      <c r="BJ88" s="36"/>
      <c r="BK88" s="36"/>
      <c r="BL88" s="36"/>
      <c r="BM88" s="39">
        <f>BM89-BK89</f>
        <v>5280</v>
      </c>
      <c r="BN88" s="36"/>
      <c r="BO88" s="39">
        <f>BO89-BM89</f>
        <v>8343</v>
      </c>
      <c r="BP88" s="36"/>
      <c r="BR88" s="39">
        <f>BR89-BO89</f>
        <v>5452</v>
      </c>
      <c r="BS88" s="36"/>
      <c r="BT88" s="36">
        <v>5481</v>
      </c>
      <c r="BU88" s="36"/>
      <c r="BV88" s="36">
        <f>BV89-BT89</f>
        <v>5212</v>
      </c>
      <c r="BW88" s="36"/>
      <c r="BX88" s="36">
        <v>5061</v>
      </c>
      <c r="BY88" s="36"/>
      <c r="BZ88" s="36">
        <v>4954</v>
      </c>
      <c r="CB88" s="58">
        <v>4336</v>
      </c>
      <c r="CC88" s="58"/>
      <c r="CD88" s="59">
        <v>7214</v>
      </c>
      <c r="CE88" s="59"/>
      <c r="CF88" s="70">
        <v>4667</v>
      </c>
      <c r="CG88" s="45"/>
      <c r="CH88" s="61">
        <v>2869</v>
      </c>
      <c r="CI88" s="61"/>
      <c r="CJ88" s="62">
        <f>CJ89-CH89</f>
        <v>3043</v>
      </c>
      <c r="CK88" s="62"/>
      <c r="CL88" s="62">
        <f>CL89-CJ89</f>
        <v>6228</v>
      </c>
      <c r="CM88" s="85"/>
      <c r="CN88" s="129">
        <v>13145</v>
      </c>
      <c r="CO88" s="129"/>
      <c r="CP88" s="66"/>
      <c r="CQ88" s="66">
        <v>4710</v>
      </c>
      <c r="CR88" s="150">
        <v>2949</v>
      </c>
      <c r="CS88" s="154"/>
      <c r="CT88" s="162" t="s">
        <v>60</v>
      </c>
      <c r="CU88" s="210">
        <v>5008</v>
      </c>
      <c r="CV88" s="211"/>
      <c r="CW88" s="224">
        <f>CW89-CU89</f>
        <v>3722</v>
      </c>
      <c r="CX88" s="224"/>
      <c r="CY88" s="176">
        <v>1000</v>
      </c>
      <c r="CZ88" s="177"/>
      <c r="DA88" s="193">
        <f>DA89-CY89</f>
        <v>2162</v>
      </c>
      <c r="DB88" s="194"/>
      <c r="DC88" s="236">
        <v>5161</v>
      </c>
      <c r="DD88" s="233"/>
      <c r="DE88" s="243">
        <v>8105</v>
      </c>
      <c r="DF88" s="243"/>
      <c r="DG88" s="37" t="s">
        <v>60</v>
      </c>
    </row>
    <row r="89" spans="1:111" customFormat="1" x14ac:dyDescent="0.25">
      <c r="A89" s="37" t="s">
        <v>61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6"/>
      <c r="BH89" s="36"/>
      <c r="BI89" s="36"/>
      <c r="BJ89" s="32"/>
      <c r="BK89" s="40">
        <v>5000</v>
      </c>
      <c r="BL89" s="32"/>
      <c r="BM89" s="40">
        <v>10280</v>
      </c>
      <c r="BN89" s="32"/>
      <c r="BO89" s="40">
        <v>18623</v>
      </c>
      <c r="BP89" s="32"/>
      <c r="BR89" s="40">
        <v>24075</v>
      </c>
      <c r="BS89" s="32"/>
      <c r="BT89" s="32">
        <f>BR89+BT88</f>
        <v>29556</v>
      </c>
      <c r="BU89" s="32"/>
      <c r="BV89" s="32">
        <v>34768</v>
      </c>
      <c r="BW89" s="32"/>
      <c r="BX89" s="32">
        <v>39829</v>
      </c>
      <c r="BY89" s="46">
        <f>BX89/BX8</f>
        <v>0.17942849934903166</v>
      </c>
      <c r="BZ89" s="32">
        <f>BX89+BZ88</f>
        <v>44783</v>
      </c>
      <c r="CA89" s="46">
        <f>BZ89/BZ8</f>
        <v>0.19876964594031984</v>
      </c>
      <c r="CB89" s="144">
        <v>49119</v>
      </c>
      <c r="CC89" s="58">
        <f>CB89/CB8</f>
        <v>0.21605299388159949</v>
      </c>
      <c r="CD89" s="145">
        <v>56333</v>
      </c>
      <c r="CE89" s="59">
        <f>CD89/CD8</f>
        <v>0.24482283558673082</v>
      </c>
      <c r="CF89" s="67">
        <v>61000</v>
      </c>
      <c r="CG89" s="79">
        <f>CF89/CF8</f>
        <v>0.26207589889885158</v>
      </c>
      <c r="CH89" s="68">
        <v>63869</v>
      </c>
      <c r="CI89" s="80">
        <f>CH89/CH8</f>
        <v>0.27214545330589252</v>
      </c>
      <c r="CJ89" s="69">
        <v>66912</v>
      </c>
      <c r="CK89" s="81">
        <f>CJ89/CJ8</f>
        <v>0.28271202768306442</v>
      </c>
      <c r="CL89" s="92">
        <v>73140</v>
      </c>
      <c r="CM89" s="81">
        <f>CL89/CL8</f>
        <v>0.3054448871181939</v>
      </c>
      <c r="CN89" s="134">
        <v>86285</v>
      </c>
      <c r="CO89" s="123">
        <f>CN89/CN8</f>
        <v>0.35328679345712122</v>
      </c>
      <c r="CP89" s="66">
        <v>90995</v>
      </c>
      <c r="CQ89" s="140"/>
      <c r="CR89" s="154">
        <v>93944</v>
      </c>
      <c r="CS89" s="155">
        <v>0.37859999999999999</v>
      </c>
      <c r="CT89" s="162" t="s">
        <v>61</v>
      </c>
      <c r="CU89" s="212">
        <v>98952</v>
      </c>
      <c r="CV89" s="213">
        <f>CU89/CU8</f>
        <v>0.3958048335613315</v>
      </c>
      <c r="CW89" s="224">
        <v>102674</v>
      </c>
      <c r="CX89" s="225">
        <f>CW89/CW8</f>
        <v>0.40821730452691257</v>
      </c>
      <c r="CY89" s="176">
        <f>CW89+CY88</f>
        <v>103674</v>
      </c>
      <c r="CZ89" s="178">
        <f>CY89/CY8</f>
        <v>0.40912050574767073</v>
      </c>
      <c r="DA89" s="193">
        <v>105836</v>
      </c>
      <c r="DB89" s="195">
        <f>DA89/DA8</f>
        <v>0.41219174027511646</v>
      </c>
      <c r="DC89" s="233">
        <v>110997</v>
      </c>
      <c r="DD89" s="235">
        <f>DC89/DC8</f>
        <v>0.42653913698424839</v>
      </c>
      <c r="DE89" s="233">
        <v>119189</v>
      </c>
      <c r="DF89" s="245">
        <v>0.45879999999999999</v>
      </c>
      <c r="DG89" s="37" t="s">
        <v>61</v>
      </c>
    </row>
    <row r="90" spans="1:111" customFormat="1" x14ac:dyDescent="0.25">
      <c r="A90" s="37" t="s">
        <v>194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36"/>
      <c r="BH90" s="36"/>
      <c r="BI90" s="36"/>
      <c r="BJ90" s="32"/>
      <c r="BK90" s="40"/>
      <c r="BL90" s="32"/>
      <c r="BM90" s="40"/>
      <c r="BN90" s="32"/>
      <c r="BO90" s="40"/>
      <c r="BP90" s="32"/>
      <c r="BR90" s="40"/>
      <c r="BS90" s="32"/>
      <c r="BT90" s="32"/>
      <c r="BU90" s="32"/>
      <c r="BV90" s="32"/>
      <c r="BW90" s="32"/>
      <c r="BX90" s="32"/>
      <c r="BY90" s="46"/>
      <c r="BZ90" s="32"/>
      <c r="CA90" s="46"/>
      <c r="CB90" s="144"/>
      <c r="CC90" s="58"/>
      <c r="CD90" s="145"/>
      <c r="CE90" s="59"/>
      <c r="CF90" s="67"/>
      <c r="CG90" s="79"/>
      <c r="CH90" s="68"/>
      <c r="CI90" s="80"/>
      <c r="CJ90" s="69"/>
      <c r="CK90" s="81"/>
      <c r="CL90" s="92"/>
      <c r="CM90" s="81"/>
      <c r="CN90" s="134"/>
      <c r="CO90" s="123"/>
      <c r="CP90" s="66"/>
      <c r="CQ90" s="140"/>
      <c r="CR90" s="154"/>
      <c r="CS90" s="155"/>
      <c r="CT90" s="162" t="s">
        <v>186</v>
      </c>
      <c r="CU90" s="212"/>
      <c r="CV90" s="213"/>
      <c r="CW90" s="224"/>
      <c r="CX90" s="225"/>
      <c r="CY90" s="179"/>
      <c r="CZ90" s="178">
        <f>CY90/CY8</f>
        <v>0</v>
      </c>
      <c r="DA90" s="193">
        <v>44327</v>
      </c>
      <c r="DB90" s="195">
        <f>DA90/DA8</f>
        <v>0.17263712981570625</v>
      </c>
      <c r="DC90" s="233">
        <v>50841</v>
      </c>
      <c r="DD90" s="235">
        <f>DC90/DC$8</f>
        <v>0.19537173314068101</v>
      </c>
      <c r="DE90" s="233"/>
      <c r="DF90" s="245">
        <v>0.20419999999999999</v>
      </c>
      <c r="DG90" s="37" t="s">
        <v>186</v>
      </c>
    </row>
    <row r="91" spans="1:111" customFormat="1" x14ac:dyDescent="0.25">
      <c r="A91" s="37" t="s">
        <v>196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36"/>
      <c r="BH91" s="36"/>
      <c r="BI91" s="36"/>
      <c r="BJ91" s="32"/>
      <c r="BK91" s="40"/>
      <c r="BL91" s="32"/>
      <c r="BM91" s="40"/>
      <c r="BN91" s="32"/>
      <c r="BO91" s="40"/>
      <c r="BP91" s="32"/>
      <c r="BR91" s="40"/>
      <c r="BS91" s="32"/>
      <c r="BT91" s="32"/>
      <c r="BU91" s="32"/>
      <c r="BV91" s="32"/>
      <c r="BW91" s="32"/>
      <c r="BX91" s="32"/>
      <c r="BY91" s="46"/>
      <c r="BZ91" s="32"/>
      <c r="CA91" s="46"/>
      <c r="CB91" s="144"/>
      <c r="CC91" s="58"/>
      <c r="CD91" s="145"/>
      <c r="CE91" s="59"/>
      <c r="CF91" s="67"/>
      <c r="CG91" s="79"/>
      <c r="CH91" s="68"/>
      <c r="CI91" s="80"/>
      <c r="CJ91" s="69"/>
      <c r="CK91" s="81"/>
      <c r="CL91" s="92"/>
      <c r="CM91" s="81"/>
      <c r="CN91" s="134"/>
      <c r="CO91" s="123"/>
      <c r="CP91" s="66"/>
      <c r="CQ91" s="140"/>
      <c r="CR91" s="154"/>
      <c r="CS91" s="155"/>
      <c r="CT91" s="162"/>
      <c r="CU91" s="212"/>
      <c r="CV91" s="213"/>
      <c r="CW91" s="224"/>
      <c r="CX91" s="225"/>
      <c r="CY91" s="180"/>
      <c r="CZ91" s="181"/>
      <c r="DA91" s="196"/>
      <c r="DB91" s="197"/>
      <c r="DC91" s="233">
        <v>26663</v>
      </c>
      <c r="DD91" s="235">
        <f>DC91/DC$8</f>
        <v>0.1024605440634523</v>
      </c>
      <c r="DE91" s="233"/>
      <c r="DF91" s="246">
        <v>0.12959999999999999</v>
      </c>
      <c r="DG91" s="147" t="s">
        <v>196</v>
      </c>
    </row>
    <row r="92" spans="1:111" customFormat="1" x14ac:dyDescent="0.25">
      <c r="A92" s="37" t="s">
        <v>195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36"/>
      <c r="BH92" s="36"/>
      <c r="BI92" s="36"/>
      <c r="BJ92" s="32"/>
      <c r="BK92" s="40"/>
      <c r="BL92" s="32"/>
      <c r="BM92" s="40"/>
      <c r="BN92" s="32"/>
      <c r="BO92" s="40"/>
      <c r="BP92" s="32"/>
      <c r="BR92" s="40"/>
      <c r="BS92" s="32"/>
      <c r="BT92" s="32"/>
      <c r="BU92" s="32"/>
      <c r="BV92" s="32"/>
      <c r="BW92" s="32"/>
      <c r="BX92" s="32"/>
      <c r="BY92" s="46"/>
      <c r="BZ92" s="32"/>
      <c r="CA92" s="46"/>
      <c r="CB92" s="144"/>
      <c r="CC92" s="58"/>
      <c r="CD92" s="145"/>
      <c r="CE92" s="59"/>
      <c r="CF92" s="67"/>
      <c r="CG92" s="79"/>
      <c r="CH92" s="68"/>
      <c r="CI92" s="80"/>
      <c r="CJ92" s="69"/>
      <c r="CK92" s="81"/>
      <c r="CL92" s="92"/>
      <c r="CM92" s="81"/>
      <c r="CN92" s="134"/>
      <c r="CO92" s="123"/>
      <c r="CP92" s="66"/>
      <c r="CQ92" s="140"/>
      <c r="CR92" s="154"/>
      <c r="CS92" s="155"/>
      <c r="CT92" s="162"/>
      <c r="CU92" s="212"/>
      <c r="CV92" s="213"/>
      <c r="CW92" s="224"/>
      <c r="CX92" s="225"/>
      <c r="CY92" s="180"/>
      <c r="CZ92" s="178"/>
      <c r="DA92" s="193">
        <v>6845</v>
      </c>
      <c r="DB92" s="195"/>
      <c r="DC92" s="233">
        <f>DC91-9109</f>
        <v>17554</v>
      </c>
      <c r="DD92" s="235">
        <f>DC92/DC$8</f>
        <v>6.745648991073179E-2</v>
      </c>
      <c r="DE92" s="233"/>
      <c r="DF92" s="245"/>
      <c r="DG92" s="37" t="s">
        <v>195</v>
      </c>
    </row>
    <row r="93" spans="1:111" customFormat="1" x14ac:dyDescent="0.25">
      <c r="A93" s="37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36"/>
      <c r="BH93" s="36"/>
      <c r="BI93" s="36"/>
      <c r="BJ93" s="32"/>
      <c r="BK93" s="40"/>
      <c r="BL93" s="32"/>
      <c r="BM93" s="40"/>
      <c r="BN93" s="32"/>
      <c r="BO93" s="40"/>
      <c r="BP93" s="32"/>
      <c r="BR93" s="40"/>
      <c r="BS93" s="32"/>
      <c r="BT93" s="32"/>
      <c r="BU93" s="32"/>
      <c r="BV93" s="32"/>
      <c r="BW93" s="32"/>
      <c r="BX93" s="32"/>
      <c r="BY93" s="46"/>
      <c r="BZ93" s="32"/>
      <c r="CA93" s="46"/>
      <c r="CB93" s="144"/>
      <c r="CC93" s="58"/>
      <c r="CD93" s="145"/>
      <c r="CE93" s="59"/>
      <c r="CF93" s="67"/>
      <c r="CG93" s="79"/>
      <c r="CH93" s="68"/>
      <c r="CI93" s="80"/>
      <c r="CJ93" s="69"/>
      <c r="CK93" s="81"/>
      <c r="CL93" s="92"/>
      <c r="CM93" s="81"/>
      <c r="CN93" s="134"/>
      <c r="CO93" s="123"/>
      <c r="CP93" s="66"/>
      <c r="CQ93" s="140"/>
      <c r="CR93" s="154"/>
      <c r="CS93" s="155"/>
      <c r="CT93" s="162"/>
      <c r="CU93" s="212"/>
      <c r="CV93" s="213"/>
      <c r="CW93" s="226"/>
      <c r="CX93" s="226"/>
      <c r="CY93" s="182"/>
      <c r="CZ93" s="182"/>
      <c r="DA93" s="198"/>
      <c r="DB93" s="198"/>
      <c r="DC93" s="233"/>
      <c r="DD93" s="233"/>
      <c r="DE93" s="243"/>
      <c r="DF93" s="243"/>
      <c r="DG93" s="37"/>
    </row>
    <row r="94" spans="1:111" customFormat="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58"/>
      <c r="CC94" s="58"/>
      <c r="CD94" s="59"/>
      <c r="CE94" s="59"/>
      <c r="CF94" s="70"/>
      <c r="CG94" s="70"/>
      <c r="CH94" s="60"/>
      <c r="CI94" s="61"/>
      <c r="CJ94" s="62"/>
      <c r="CK94" s="62"/>
      <c r="CL94" s="85">
        <v>17</v>
      </c>
      <c r="CM94" s="85"/>
      <c r="CN94" s="129"/>
      <c r="CO94" s="129">
        <v>36</v>
      </c>
      <c r="CP94" s="66"/>
      <c r="CQ94" s="66">
        <v>10</v>
      </c>
      <c r="CR94" s="150"/>
      <c r="CS94" s="150">
        <v>28</v>
      </c>
      <c r="CT94" s="163" t="s">
        <v>140</v>
      </c>
      <c r="CU94" s="206"/>
      <c r="CV94" s="206">
        <v>18</v>
      </c>
      <c r="CW94" s="220"/>
      <c r="CX94" s="220">
        <v>27</v>
      </c>
      <c r="CY94" s="170"/>
      <c r="CZ94" s="170">
        <v>18</v>
      </c>
      <c r="DA94" s="188"/>
      <c r="DB94" s="188">
        <v>10</v>
      </c>
      <c r="DC94" s="233"/>
      <c r="DD94" s="233">
        <v>14</v>
      </c>
      <c r="DE94" s="243"/>
      <c r="DF94" s="243">
        <v>5</v>
      </c>
      <c r="DG94" s="29" t="s">
        <v>140</v>
      </c>
    </row>
    <row r="95" spans="1:111" customForma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58"/>
      <c r="CC95" s="58"/>
      <c r="CD95" s="59"/>
      <c r="CE95" s="59"/>
      <c r="CF95" s="70"/>
      <c r="CG95" s="70"/>
      <c r="CH95" s="60"/>
      <c r="CI95" s="61"/>
      <c r="CJ95" s="62"/>
      <c r="CK95" s="62"/>
      <c r="CL95" s="85"/>
      <c r="CM95" s="85"/>
      <c r="CN95" s="129"/>
      <c r="CO95" s="129"/>
      <c r="CP95" s="66"/>
      <c r="CQ95" s="66"/>
      <c r="CR95" s="150"/>
      <c r="CS95" s="150"/>
      <c r="CT95" s="163"/>
      <c r="CU95" s="206"/>
      <c r="CV95" s="206"/>
      <c r="CW95" s="220"/>
      <c r="CX95" s="220"/>
      <c r="CY95" s="170"/>
      <c r="CZ95" s="170"/>
      <c r="DA95" s="188"/>
      <c r="DB95" s="188"/>
      <c r="DC95" s="233"/>
      <c r="DD95" s="233"/>
      <c r="DE95" s="243"/>
      <c r="DF95" s="243"/>
      <c r="DG95" s="29"/>
    </row>
    <row r="96" spans="1:111" customFormat="1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58"/>
      <c r="CC96" s="58"/>
      <c r="CD96" s="59"/>
      <c r="CE96" s="59"/>
      <c r="CF96" s="70"/>
      <c r="CG96" s="70"/>
      <c r="CH96" s="60"/>
      <c r="CI96" s="61"/>
      <c r="CJ96" s="62"/>
      <c r="CK96" s="62"/>
      <c r="CL96" s="85"/>
      <c r="CM96" s="85"/>
      <c r="CN96" s="129"/>
      <c r="CO96" s="129"/>
      <c r="CP96" s="66"/>
      <c r="CQ96" s="66"/>
      <c r="CR96" s="150"/>
      <c r="CS96" s="150"/>
      <c r="CT96" s="164" t="s">
        <v>103</v>
      </c>
      <c r="CU96" s="206"/>
      <c r="CV96" s="206"/>
      <c r="CW96" s="220"/>
      <c r="CX96" s="220"/>
      <c r="CY96" s="170"/>
      <c r="CZ96" s="170"/>
      <c r="DA96" s="188"/>
      <c r="DB96" s="188"/>
      <c r="DC96" s="233"/>
      <c r="DD96" s="233"/>
      <c r="DE96" s="243"/>
      <c r="DF96" s="243"/>
      <c r="DG96" s="42" t="s">
        <v>103</v>
      </c>
    </row>
    <row r="97" spans="1:111" customFormat="1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>
        <v>44</v>
      </c>
      <c r="CB97" s="58"/>
      <c r="CC97" s="58">
        <v>43</v>
      </c>
      <c r="CD97" s="59"/>
      <c r="CE97" s="59">
        <v>36</v>
      </c>
      <c r="CF97" s="70"/>
      <c r="CG97" s="70">
        <v>69</v>
      </c>
      <c r="CH97" s="60"/>
      <c r="CI97" s="61"/>
      <c r="CJ97" s="62"/>
      <c r="CK97" s="62">
        <v>20</v>
      </c>
      <c r="CL97" s="85"/>
      <c r="CM97" s="85">
        <v>26</v>
      </c>
      <c r="CN97" s="129">
        <v>24</v>
      </c>
      <c r="CO97" s="129">
        <v>15</v>
      </c>
      <c r="CP97" s="66"/>
      <c r="CQ97" s="66">
        <v>18</v>
      </c>
      <c r="CR97" s="150"/>
      <c r="CS97" s="150">
        <v>15</v>
      </c>
      <c r="CT97" s="163" t="s">
        <v>104</v>
      </c>
      <c r="CU97" s="206"/>
      <c r="CV97" s="206">
        <v>24</v>
      </c>
      <c r="CW97" s="220"/>
      <c r="CX97" s="220">
        <v>15</v>
      </c>
      <c r="CY97" s="170"/>
      <c r="CZ97" s="170">
        <v>11</v>
      </c>
      <c r="DA97" s="188"/>
      <c r="DB97" s="188">
        <v>7</v>
      </c>
      <c r="DC97" s="233"/>
      <c r="DD97" s="233">
        <v>9</v>
      </c>
      <c r="DE97" s="243"/>
      <c r="DF97" s="243">
        <v>21</v>
      </c>
      <c r="DG97" s="29" t="s">
        <v>104</v>
      </c>
    </row>
    <row r="98" spans="1:111" customFormat="1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>
        <v>24</v>
      </c>
      <c r="CB98" s="58"/>
      <c r="CC98" s="58">
        <v>44</v>
      </c>
      <c r="CD98" s="59"/>
      <c r="CE98" s="59">
        <v>24</v>
      </c>
      <c r="CF98" s="70"/>
      <c r="CG98" s="70">
        <v>31</v>
      </c>
      <c r="CH98" s="60"/>
      <c r="CI98" s="61"/>
      <c r="CJ98" s="62"/>
      <c r="CK98" s="62">
        <v>28</v>
      </c>
      <c r="CL98" s="85"/>
      <c r="CM98" s="85">
        <v>29</v>
      </c>
      <c r="CN98" s="129"/>
      <c r="CO98" s="129">
        <v>24</v>
      </c>
      <c r="CP98" s="66"/>
      <c r="CQ98" s="66">
        <v>16</v>
      </c>
      <c r="CR98" s="150"/>
      <c r="CS98" s="150">
        <v>27</v>
      </c>
      <c r="CT98" s="163" t="s">
        <v>105</v>
      </c>
      <c r="CU98" s="206"/>
      <c r="CV98" s="206">
        <v>72</v>
      </c>
      <c r="CW98" s="220"/>
      <c r="CX98" s="220">
        <v>69</v>
      </c>
      <c r="CY98" s="170"/>
      <c r="CZ98" s="170">
        <v>36</v>
      </c>
      <c r="DA98" s="188"/>
      <c r="DB98" s="188">
        <v>28</v>
      </c>
      <c r="DC98" s="233"/>
      <c r="DD98" s="233">
        <v>23</v>
      </c>
      <c r="DE98" s="243"/>
      <c r="DF98" s="243">
        <v>13</v>
      </c>
      <c r="DG98" s="29" t="s">
        <v>105</v>
      </c>
    </row>
    <row r="99" spans="1:111" customFormat="1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58"/>
      <c r="CC99" s="58"/>
      <c r="CD99" s="59"/>
      <c r="CE99" s="59"/>
      <c r="CF99" s="70"/>
      <c r="CG99" s="70"/>
      <c r="CH99" s="60"/>
      <c r="CI99" s="61"/>
      <c r="CJ99" s="62"/>
      <c r="CK99" s="62"/>
      <c r="CL99" s="85"/>
      <c r="CM99" s="85"/>
      <c r="CN99" s="129"/>
      <c r="CO99" s="129"/>
      <c r="CP99" s="66"/>
      <c r="CQ99" s="66"/>
      <c r="CR99" s="150"/>
      <c r="CS99" s="150"/>
      <c r="CT99" s="163"/>
      <c r="CU99" s="206"/>
      <c r="CV99" s="206"/>
      <c r="CW99" s="220"/>
      <c r="CX99" s="220"/>
      <c r="CY99" s="170"/>
      <c r="CZ99" s="170"/>
      <c r="DA99" s="188"/>
      <c r="DB99" s="188"/>
      <c r="DC99" s="233"/>
      <c r="DD99" s="233"/>
      <c r="DE99" s="243"/>
      <c r="DF99" s="243"/>
      <c r="DG99" s="29"/>
    </row>
    <row r="100" spans="1:111" customFormat="1" x14ac:dyDescent="0.25">
      <c r="A100" s="35" t="s">
        <v>62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58"/>
      <c r="CC100" s="58"/>
      <c r="CD100" s="104"/>
      <c r="CE100" s="104"/>
      <c r="CF100" s="70"/>
      <c r="CG100" s="70"/>
      <c r="CH100" s="60"/>
      <c r="CI100" s="61"/>
      <c r="CJ100" s="62"/>
      <c r="CK100" s="62"/>
      <c r="CL100" s="85"/>
      <c r="CM100" s="85"/>
      <c r="CN100" s="129"/>
      <c r="CO100" s="129"/>
      <c r="CP100" s="66"/>
      <c r="CQ100" s="66"/>
      <c r="CR100" s="150"/>
      <c r="CS100" s="150"/>
      <c r="CT100" s="35" t="s">
        <v>62</v>
      </c>
      <c r="CU100" s="295" t="s">
        <v>62</v>
      </c>
      <c r="CV100" s="296"/>
      <c r="CW100" s="295" t="s">
        <v>62</v>
      </c>
      <c r="CX100" s="296"/>
      <c r="CY100" s="295" t="s">
        <v>62</v>
      </c>
      <c r="CZ100" s="296"/>
      <c r="DA100" s="295" t="s">
        <v>62</v>
      </c>
      <c r="DB100" s="296"/>
      <c r="DC100" s="295" t="s">
        <v>62</v>
      </c>
      <c r="DD100" s="296"/>
      <c r="DE100" s="315" t="s">
        <v>62</v>
      </c>
      <c r="DF100" s="316"/>
      <c r="DG100" s="35" t="s">
        <v>62</v>
      </c>
    </row>
    <row r="101" spans="1:111" customFormat="1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 t="s">
        <v>63</v>
      </c>
      <c r="BP101" s="29"/>
      <c r="BR101" s="29" t="s">
        <v>63</v>
      </c>
      <c r="BS101" s="29"/>
      <c r="BT101" s="29">
        <v>25</v>
      </c>
      <c r="BU101" s="29" t="s">
        <v>64</v>
      </c>
      <c r="BV101" s="29"/>
      <c r="BW101" s="29"/>
      <c r="BX101" s="29" t="s">
        <v>88</v>
      </c>
      <c r="BY101" s="29"/>
      <c r="BZ101" s="264" t="s">
        <v>95</v>
      </c>
      <c r="CA101" s="264"/>
      <c r="CB101" s="58" t="s">
        <v>110</v>
      </c>
      <c r="CC101" s="100"/>
      <c r="CD101" s="101" t="s">
        <v>111</v>
      </c>
      <c r="CE101" s="101"/>
      <c r="CF101" s="98" t="s">
        <v>111</v>
      </c>
      <c r="CG101" s="99"/>
      <c r="CH101" s="102"/>
      <c r="CI101" s="103"/>
      <c r="CJ101" s="265" t="s">
        <v>111</v>
      </c>
      <c r="CK101" s="265"/>
      <c r="CL101" s="89" t="s">
        <v>130</v>
      </c>
      <c r="CM101" s="89"/>
      <c r="CN101" s="124" t="s">
        <v>143</v>
      </c>
      <c r="CO101" s="124"/>
      <c r="CP101" s="141" t="s">
        <v>143</v>
      </c>
      <c r="CQ101" s="141"/>
      <c r="CR101" s="156" t="s">
        <v>144</v>
      </c>
      <c r="CS101" s="156"/>
      <c r="CT101" s="147"/>
      <c r="CU101" s="214" t="s">
        <v>135</v>
      </c>
      <c r="CV101" s="214"/>
      <c r="CW101" s="227" t="s">
        <v>167</v>
      </c>
      <c r="CX101" s="227"/>
      <c r="CY101" s="183" t="s">
        <v>167</v>
      </c>
      <c r="CZ101" s="183"/>
      <c r="DA101" s="199" t="s">
        <v>167</v>
      </c>
      <c r="DB101" s="199"/>
      <c r="DC101" s="255" t="s">
        <v>197</v>
      </c>
      <c r="DD101" s="256"/>
      <c r="DE101" s="317" t="s">
        <v>208</v>
      </c>
      <c r="DF101" s="318"/>
      <c r="DG101" s="50" t="s">
        <v>205</v>
      </c>
    </row>
    <row r="102" spans="1:111" customForma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 t="s">
        <v>65</v>
      </c>
      <c r="BP102" s="29"/>
      <c r="BR102" s="29" t="s">
        <v>65</v>
      </c>
      <c r="BS102" s="29"/>
      <c r="BT102" s="29">
        <v>37</v>
      </c>
      <c r="BU102" s="29" t="s">
        <v>66</v>
      </c>
      <c r="BV102" s="29">
        <v>7</v>
      </c>
      <c r="BW102" s="29" t="s">
        <v>66</v>
      </c>
      <c r="BX102" s="29" t="s">
        <v>89</v>
      </c>
      <c r="BY102" s="29"/>
      <c r="BZ102" s="264" t="s">
        <v>88</v>
      </c>
      <c r="CA102" s="264"/>
      <c r="CB102" s="58" t="s">
        <v>112</v>
      </c>
      <c r="CC102" s="100"/>
      <c r="CD102" s="101" t="s">
        <v>113</v>
      </c>
      <c r="CE102" s="101"/>
      <c r="CF102" s="99" t="s">
        <v>114</v>
      </c>
      <c r="CG102" s="99"/>
      <c r="CH102" s="97"/>
      <c r="CI102" s="95"/>
      <c r="CJ102" s="96" t="s">
        <v>115</v>
      </c>
      <c r="CK102" s="96"/>
      <c r="CL102" s="90" t="s">
        <v>119</v>
      </c>
      <c r="CM102" s="90"/>
      <c r="CN102" s="125" t="s">
        <v>119</v>
      </c>
      <c r="CO102" s="125"/>
      <c r="CP102" s="142" t="s">
        <v>119</v>
      </c>
      <c r="CQ102" s="142"/>
      <c r="CR102" s="157" t="s">
        <v>119</v>
      </c>
      <c r="CS102" s="157"/>
      <c r="CT102" s="147"/>
      <c r="CU102" s="215" t="s">
        <v>158</v>
      </c>
      <c r="CV102" s="215"/>
      <c r="CW102" s="228" t="s">
        <v>149</v>
      </c>
      <c r="CX102" s="228"/>
      <c r="CY102" s="184" t="s">
        <v>166</v>
      </c>
      <c r="CZ102" s="184"/>
      <c r="DA102" s="200" t="s">
        <v>166</v>
      </c>
      <c r="DB102" s="200"/>
      <c r="DC102" s="249" t="s">
        <v>166</v>
      </c>
      <c r="DD102" s="250"/>
      <c r="DE102" s="319" t="s">
        <v>166</v>
      </c>
      <c r="DF102" s="320"/>
      <c r="DG102" s="49"/>
    </row>
    <row r="103" spans="1:111" customFormat="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R103" s="29" t="s">
        <v>67</v>
      </c>
      <c r="BS103" s="29"/>
      <c r="BT103" s="29">
        <v>90</v>
      </c>
      <c r="BU103" s="29" t="s">
        <v>68</v>
      </c>
      <c r="BV103" s="29"/>
      <c r="BW103" s="29"/>
      <c r="BX103" s="29" t="s">
        <v>90</v>
      </c>
      <c r="BY103" s="29"/>
      <c r="BZ103" s="264" t="s">
        <v>96</v>
      </c>
      <c r="CA103" s="264"/>
      <c r="CB103" s="58" t="s">
        <v>116</v>
      </c>
      <c r="CC103" s="100"/>
      <c r="CD103" s="101" t="s">
        <v>117</v>
      </c>
      <c r="CE103" s="101"/>
      <c r="CF103" s="266" t="s">
        <v>118</v>
      </c>
      <c r="CG103" s="266"/>
      <c r="CH103" s="97"/>
      <c r="CI103" s="95"/>
      <c r="CJ103" s="96" t="s">
        <v>119</v>
      </c>
      <c r="CK103" s="96"/>
      <c r="CL103" s="90" t="s">
        <v>131</v>
      </c>
      <c r="CM103" s="90"/>
      <c r="CN103" s="125" t="s">
        <v>131</v>
      </c>
      <c r="CO103" s="125"/>
      <c r="CP103" s="142" t="s">
        <v>131</v>
      </c>
      <c r="CQ103" s="142"/>
      <c r="CR103" s="157" t="s">
        <v>131</v>
      </c>
      <c r="CS103" s="157"/>
      <c r="CT103" s="147"/>
      <c r="CU103" s="215" t="s">
        <v>150</v>
      </c>
      <c r="CV103" s="215"/>
      <c r="CW103" s="228" t="s">
        <v>166</v>
      </c>
      <c r="CX103" s="228"/>
      <c r="CY103" s="184" t="s">
        <v>165</v>
      </c>
      <c r="CZ103" s="184"/>
      <c r="DA103" s="200" t="s">
        <v>187</v>
      </c>
      <c r="DB103" s="200"/>
      <c r="DC103" s="249" t="s">
        <v>137</v>
      </c>
      <c r="DD103" s="250"/>
      <c r="DE103" s="249" t="s">
        <v>96</v>
      </c>
      <c r="DF103" s="250"/>
      <c r="DG103" s="49"/>
    </row>
    <row r="104" spans="1:111" customFormat="1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R104" s="29"/>
      <c r="BS104" s="29"/>
      <c r="BT104" s="29">
        <v>30</v>
      </c>
      <c r="BU104" s="29" t="s">
        <v>69</v>
      </c>
      <c r="BV104" s="29">
        <v>30</v>
      </c>
      <c r="BW104" s="29" t="s">
        <v>70</v>
      </c>
      <c r="BX104" s="29" t="s">
        <v>91</v>
      </c>
      <c r="BY104" s="29"/>
      <c r="BZ104" s="264" t="s">
        <v>97</v>
      </c>
      <c r="CA104" s="264"/>
      <c r="CB104" s="58" t="s">
        <v>117</v>
      </c>
      <c r="CC104" s="100"/>
      <c r="CD104" s="101" t="s">
        <v>120</v>
      </c>
      <c r="CE104" s="101"/>
      <c r="CF104" s="266" t="s">
        <v>120</v>
      </c>
      <c r="CG104" s="266"/>
      <c r="CH104" s="97"/>
      <c r="CI104" s="95"/>
      <c r="CJ104" s="265" t="s">
        <v>116</v>
      </c>
      <c r="CK104" s="265"/>
      <c r="CL104" s="89" t="s">
        <v>132</v>
      </c>
      <c r="CM104" s="89"/>
      <c r="CN104" s="124" t="s">
        <v>96</v>
      </c>
      <c r="CO104" s="124"/>
      <c r="CP104" s="141" t="s">
        <v>96</v>
      </c>
      <c r="CQ104" s="141"/>
      <c r="CR104" s="156" t="s">
        <v>137</v>
      </c>
      <c r="CS104" s="156"/>
      <c r="CT104" s="147"/>
      <c r="CU104" s="214" t="s">
        <v>159</v>
      </c>
      <c r="CV104" s="214"/>
      <c r="CW104" s="227" t="s">
        <v>165</v>
      </c>
      <c r="CX104" s="227"/>
      <c r="CY104" s="183" t="s">
        <v>137</v>
      </c>
      <c r="CZ104" s="183"/>
      <c r="DA104" s="199" t="s">
        <v>66</v>
      </c>
      <c r="DB104" s="199"/>
      <c r="DC104" s="249" t="s">
        <v>201</v>
      </c>
      <c r="DD104" s="250"/>
      <c r="DE104" s="319"/>
      <c r="DF104" s="320"/>
      <c r="DG104" s="49"/>
    </row>
    <row r="105" spans="1:111" customFormat="1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R105" s="29"/>
      <c r="BS105" s="29"/>
      <c r="BT105" s="29">
        <v>90</v>
      </c>
      <c r="BU105" s="29" t="s">
        <v>94</v>
      </c>
      <c r="BV105" s="29"/>
      <c r="BW105" s="29"/>
      <c r="BX105" s="29" t="s">
        <v>92</v>
      </c>
      <c r="BY105" s="29"/>
      <c r="BZ105" s="264" t="s">
        <v>98</v>
      </c>
      <c r="CA105" s="264"/>
      <c r="CB105" s="58" t="s">
        <v>121</v>
      </c>
      <c r="CC105" s="100"/>
      <c r="CD105" s="101" t="s">
        <v>122</v>
      </c>
      <c r="CE105" s="101"/>
      <c r="CF105" s="266" t="s">
        <v>116</v>
      </c>
      <c r="CG105" s="266"/>
      <c r="CH105" s="97"/>
      <c r="CI105" s="95"/>
      <c r="CJ105" s="96" t="s">
        <v>123</v>
      </c>
      <c r="CK105" s="96"/>
      <c r="CL105" s="279" t="s">
        <v>142</v>
      </c>
      <c r="CM105" s="279"/>
      <c r="CN105" s="279"/>
      <c r="CO105" s="279"/>
      <c r="CP105" s="141" t="s">
        <v>150</v>
      </c>
      <c r="CQ105" s="141"/>
      <c r="CR105" s="156" t="s">
        <v>152</v>
      </c>
      <c r="CS105" s="156"/>
      <c r="CT105" s="147"/>
      <c r="CU105" s="214" t="s">
        <v>160</v>
      </c>
      <c r="CV105" s="214"/>
      <c r="CW105" s="227" t="s">
        <v>137</v>
      </c>
      <c r="CX105" s="227"/>
      <c r="CY105" s="321" t="s">
        <v>162</v>
      </c>
      <c r="CZ105" s="321"/>
      <c r="DA105" s="199" t="s">
        <v>188</v>
      </c>
      <c r="DB105" s="199"/>
      <c r="DC105" s="249" t="s">
        <v>165</v>
      </c>
      <c r="DD105" s="250"/>
      <c r="DE105" s="319"/>
      <c r="DF105" s="320"/>
      <c r="DG105" s="49"/>
    </row>
    <row r="106" spans="1:111" customFormat="1" ht="15" customHeight="1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R106" s="29"/>
      <c r="BS106" s="29"/>
      <c r="BT106" s="29">
        <v>22</v>
      </c>
      <c r="BU106" s="29" t="s">
        <v>72</v>
      </c>
      <c r="BV106" s="29">
        <v>10</v>
      </c>
      <c r="BW106" s="29" t="s">
        <v>73</v>
      </c>
      <c r="BX106" s="29" t="s">
        <v>93</v>
      </c>
      <c r="BY106" s="29"/>
      <c r="BZ106" s="264" t="s">
        <v>99</v>
      </c>
      <c r="CA106" s="264"/>
      <c r="CB106" s="58" t="s">
        <v>124</v>
      </c>
      <c r="CC106" s="100"/>
      <c r="CD106" s="101" t="s">
        <v>125</v>
      </c>
      <c r="CE106" s="101"/>
      <c r="CF106" s="99" t="s">
        <v>96</v>
      </c>
      <c r="CG106" s="99"/>
      <c r="CH106" s="97"/>
      <c r="CI106" s="95"/>
      <c r="CJ106" s="96" t="s">
        <v>126</v>
      </c>
      <c r="CK106" s="96"/>
      <c r="CL106" s="279" t="s">
        <v>96</v>
      </c>
      <c r="CM106" s="279"/>
      <c r="CN106" s="124" t="s">
        <v>137</v>
      </c>
      <c r="CO106" s="124"/>
      <c r="CP106" s="141" t="s">
        <v>128</v>
      </c>
      <c r="CQ106" s="141"/>
      <c r="CR106" s="156" t="s">
        <v>150</v>
      </c>
      <c r="CS106" s="156"/>
      <c r="CT106" s="147"/>
      <c r="CU106" s="214" t="s">
        <v>151</v>
      </c>
      <c r="CV106" s="214"/>
      <c r="CW106" s="227" t="s">
        <v>168</v>
      </c>
      <c r="CX106" s="227"/>
      <c r="CY106" s="183" t="s">
        <v>175</v>
      </c>
      <c r="CZ106" s="183"/>
      <c r="DA106" s="321" t="s">
        <v>162</v>
      </c>
      <c r="DB106" s="321"/>
      <c r="DC106" s="249" t="s">
        <v>169</v>
      </c>
      <c r="DD106" s="250"/>
      <c r="DE106" s="319"/>
      <c r="DF106" s="320"/>
      <c r="DG106" s="49"/>
    </row>
    <row r="107" spans="1:111" customFormat="1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R107" s="29"/>
      <c r="BS107" s="29"/>
      <c r="BT107" s="29">
        <v>42</v>
      </c>
      <c r="BU107" s="29" t="s">
        <v>74</v>
      </c>
      <c r="BV107" s="29">
        <v>8</v>
      </c>
      <c r="BW107" s="29" t="s">
        <v>75</v>
      </c>
      <c r="BX107" s="29"/>
      <c r="BY107" s="29"/>
      <c r="BZ107" s="43" t="s">
        <v>100</v>
      </c>
      <c r="CA107" s="43"/>
      <c r="CB107" s="58" t="s">
        <v>127</v>
      </c>
      <c r="CC107" s="100"/>
      <c r="CD107" s="101" t="s">
        <v>96</v>
      </c>
      <c r="CE107" s="101"/>
      <c r="CF107" s="82"/>
      <c r="CG107" s="82"/>
      <c r="CH107" s="60"/>
      <c r="CI107" s="95"/>
      <c r="CJ107" s="265" t="s">
        <v>128</v>
      </c>
      <c r="CK107" s="265"/>
      <c r="CL107" s="89" t="s">
        <v>134</v>
      </c>
      <c r="CM107" s="89"/>
      <c r="CN107" s="124" t="s">
        <v>144</v>
      </c>
      <c r="CO107" s="124"/>
      <c r="CP107" s="141" t="s">
        <v>144</v>
      </c>
      <c r="CQ107" s="141"/>
      <c r="CR107" s="156" t="s">
        <v>147</v>
      </c>
      <c r="CS107" s="156"/>
      <c r="CT107" s="147"/>
      <c r="CU107" s="214" t="s">
        <v>161</v>
      </c>
      <c r="CV107" s="214"/>
      <c r="CW107" s="227" t="s">
        <v>144</v>
      </c>
      <c r="CX107" s="227"/>
      <c r="CY107" s="183" t="s">
        <v>176</v>
      </c>
      <c r="CZ107" s="183"/>
      <c r="DA107" s="199" t="s">
        <v>177</v>
      </c>
      <c r="DB107" s="199"/>
      <c r="DC107" s="249" t="s">
        <v>96</v>
      </c>
      <c r="DD107" s="250"/>
      <c r="DE107" s="319"/>
      <c r="DF107" s="320"/>
      <c r="DG107" s="49"/>
    </row>
    <row r="108" spans="1:111" customFormat="1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R108" s="29"/>
      <c r="BS108" s="29"/>
      <c r="BT108" s="29"/>
      <c r="BU108" s="29"/>
      <c r="BV108" s="29"/>
      <c r="BW108" s="29"/>
      <c r="BX108" s="29"/>
      <c r="BY108" s="29"/>
      <c r="BZ108" s="43"/>
      <c r="CA108" s="43"/>
      <c r="CB108" s="58"/>
      <c r="CC108" s="100"/>
      <c r="CD108" s="101"/>
      <c r="CE108" s="101"/>
      <c r="CF108" s="82"/>
      <c r="CG108" s="82"/>
      <c r="CH108" s="60"/>
      <c r="CI108" s="95"/>
      <c r="CJ108" s="109"/>
      <c r="CK108" s="109"/>
      <c r="CL108" s="89"/>
      <c r="CM108" s="89"/>
      <c r="CN108" s="124" t="s">
        <v>150</v>
      </c>
      <c r="CO108" s="124"/>
      <c r="CP108" s="141" t="s">
        <v>151</v>
      </c>
      <c r="CQ108" s="141"/>
      <c r="CR108" s="156" t="s">
        <v>149</v>
      </c>
      <c r="CS108" s="156"/>
      <c r="CT108" s="147"/>
      <c r="CU108" s="214" t="s">
        <v>152</v>
      </c>
      <c r="CV108" s="214"/>
      <c r="CW108" s="321" t="s">
        <v>162</v>
      </c>
      <c r="CX108" s="321"/>
      <c r="CY108" s="183" t="s">
        <v>66</v>
      </c>
      <c r="CZ108" s="183"/>
      <c r="DA108" s="199" t="s">
        <v>189</v>
      </c>
      <c r="DB108" s="199"/>
      <c r="DC108" s="249" t="s">
        <v>202</v>
      </c>
      <c r="DD108" s="250"/>
      <c r="DE108" s="248"/>
      <c r="DF108" s="248"/>
      <c r="DG108" s="49"/>
    </row>
    <row r="109" spans="1:111" customFormat="1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R109" s="29"/>
      <c r="BS109" s="29"/>
      <c r="BT109" s="42">
        <f>SUM(BT101:BT107)</f>
        <v>336</v>
      </c>
      <c r="BU109" s="29"/>
      <c r="BV109" s="29"/>
      <c r="BW109" s="29"/>
      <c r="BX109" s="29"/>
      <c r="BY109" s="29"/>
      <c r="BZ109" s="264" t="s">
        <v>107</v>
      </c>
      <c r="CA109" s="264"/>
      <c r="CB109" s="58" t="s">
        <v>111</v>
      </c>
      <c r="CC109" s="58"/>
      <c r="CD109" s="104"/>
      <c r="CE109" s="104"/>
      <c r="CF109" s="82"/>
      <c r="CG109" s="83"/>
      <c r="CH109" s="60"/>
      <c r="CI109" s="95"/>
      <c r="CJ109" s="265" t="s">
        <v>114</v>
      </c>
      <c r="CK109" s="265"/>
      <c r="CL109" s="89" t="s">
        <v>135</v>
      </c>
      <c r="CM109" s="89"/>
      <c r="CN109" s="124" t="s">
        <v>145</v>
      </c>
      <c r="CO109" s="124"/>
      <c r="CP109" s="141" t="s">
        <v>152</v>
      </c>
      <c r="CQ109" s="141"/>
      <c r="CR109" s="156" t="s">
        <v>155</v>
      </c>
      <c r="CS109" s="156"/>
      <c r="CT109" s="147"/>
      <c r="CU109" s="321" t="s">
        <v>162</v>
      </c>
      <c r="CV109" s="321"/>
      <c r="CW109" s="227" t="s">
        <v>169</v>
      </c>
      <c r="CX109" s="227"/>
      <c r="CY109" s="183" t="s">
        <v>177</v>
      </c>
      <c r="CZ109" s="183"/>
      <c r="DA109" s="199" t="s">
        <v>190</v>
      </c>
      <c r="DB109" s="199"/>
      <c r="DC109" s="249" t="s">
        <v>162</v>
      </c>
      <c r="DD109" s="249"/>
      <c r="DE109" s="249" t="s">
        <v>162</v>
      </c>
      <c r="DF109" s="249"/>
      <c r="DG109" s="50" t="s">
        <v>206</v>
      </c>
    </row>
    <row r="110" spans="1:111" customFormat="1" x14ac:dyDescent="0.25">
      <c r="A110" s="29" t="s">
        <v>76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58" t="s">
        <v>129</v>
      </c>
      <c r="CC110" s="58"/>
      <c r="CD110" s="59"/>
      <c r="CE110" s="59"/>
      <c r="CF110" s="83"/>
      <c r="CG110" s="66"/>
      <c r="CH110" s="60"/>
      <c r="CI110" s="95"/>
      <c r="CJ110" s="62"/>
      <c r="CK110" s="62"/>
      <c r="CL110" s="90" t="s">
        <v>136</v>
      </c>
      <c r="CM110" s="90"/>
      <c r="CN110" s="125" t="s">
        <v>146</v>
      </c>
      <c r="CO110" s="125"/>
      <c r="CP110" s="142" t="s">
        <v>149</v>
      </c>
      <c r="CQ110" s="142"/>
      <c r="CR110" s="157" t="s">
        <v>156</v>
      </c>
      <c r="CS110" s="157"/>
      <c r="CT110" s="147"/>
      <c r="CU110" s="215" t="s">
        <v>96</v>
      </c>
      <c r="CV110" s="215"/>
      <c r="CW110" s="228" t="s">
        <v>170</v>
      </c>
      <c r="CX110" s="228"/>
      <c r="CY110" s="184" t="s">
        <v>178</v>
      </c>
      <c r="CZ110" s="184"/>
      <c r="DA110" s="200" t="s">
        <v>191</v>
      </c>
      <c r="DB110" s="200"/>
      <c r="DC110" s="249" t="s">
        <v>198</v>
      </c>
      <c r="DD110" s="250"/>
      <c r="DE110" s="249" t="s">
        <v>198</v>
      </c>
      <c r="DF110" s="250"/>
      <c r="DG110" s="49"/>
    </row>
    <row r="111" spans="1:111" customFormat="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58"/>
      <c r="CC111" s="58"/>
      <c r="CD111" s="59"/>
      <c r="CE111" s="59"/>
      <c r="CF111" s="83"/>
      <c r="CG111" s="66"/>
      <c r="CH111" s="60"/>
      <c r="CI111" s="95"/>
      <c r="CJ111" s="62"/>
      <c r="CK111" s="62"/>
      <c r="CL111" s="90"/>
      <c r="CM111" s="90"/>
      <c r="CN111" s="125" t="s">
        <v>149</v>
      </c>
      <c r="CO111" s="125"/>
      <c r="CP111" s="142" t="s">
        <v>153</v>
      </c>
      <c r="CQ111" s="142"/>
      <c r="CR111" s="157" t="s">
        <v>157</v>
      </c>
      <c r="CS111" s="157"/>
      <c r="CT111" s="147"/>
      <c r="CU111" s="215" t="s">
        <v>163</v>
      </c>
      <c r="CV111" s="215"/>
      <c r="CW111" s="228" t="s">
        <v>163</v>
      </c>
      <c r="CX111" s="228"/>
      <c r="CY111" s="184" t="s">
        <v>172</v>
      </c>
      <c r="CZ111" s="184"/>
      <c r="DA111" s="200" t="s">
        <v>96</v>
      </c>
      <c r="DB111" s="200"/>
      <c r="DC111" s="249" t="s">
        <v>190</v>
      </c>
      <c r="DD111" s="250"/>
      <c r="DE111" s="249" t="s">
        <v>190</v>
      </c>
      <c r="DF111" s="250"/>
      <c r="DG111" s="49"/>
    </row>
    <row r="112" spans="1:111" customFormat="1" x14ac:dyDescent="0.25">
      <c r="A112" s="29" t="s">
        <v>77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I112" s="93"/>
      <c r="CJ112" s="105"/>
      <c r="CK112" s="105"/>
      <c r="CL112" s="94" t="s">
        <v>137</v>
      </c>
      <c r="CM112" s="94"/>
      <c r="CN112" s="126" t="s">
        <v>147</v>
      </c>
      <c r="CO112" s="126"/>
      <c r="CP112" s="143" t="s">
        <v>147</v>
      </c>
      <c r="CQ112" s="143"/>
      <c r="CR112" s="158" t="s">
        <v>96</v>
      </c>
      <c r="CS112" s="158"/>
      <c r="CT112" s="147"/>
      <c r="CU112" s="216" t="s">
        <v>164</v>
      </c>
      <c r="CV112" s="216"/>
      <c r="CW112" s="229" t="s">
        <v>171</v>
      </c>
      <c r="CX112" s="229"/>
      <c r="CY112" s="185" t="s">
        <v>179</v>
      </c>
      <c r="CZ112" s="185"/>
      <c r="DA112" s="201" t="s">
        <v>123</v>
      </c>
      <c r="DB112" s="202"/>
      <c r="DC112" s="249" t="s">
        <v>199</v>
      </c>
      <c r="DD112" s="250"/>
      <c r="DE112" s="249" t="s">
        <v>199</v>
      </c>
      <c r="DF112" s="250"/>
      <c r="DG112" s="49"/>
    </row>
    <row r="113" spans="1:111" customFormat="1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I113" s="93"/>
      <c r="CJ113" s="105"/>
      <c r="CK113" s="105"/>
      <c r="CL113" s="94"/>
      <c r="CM113" s="94"/>
      <c r="CN113" s="126"/>
      <c r="CO113" s="126"/>
      <c r="CP113" s="143"/>
      <c r="CQ113" s="143"/>
      <c r="CR113" s="158"/>
      <c r="CS113" s="158"/>
      <c r="CT113" s="147"/>
      <c r="CU113" s="216" t="s">
        <v>166</v>
      </c>
      <c r="CV113" s="216"/>
      <c r="CW113" s="229" t="s">
        <v>172</v>
      </c>
      <c r="CX113" s="229"/>
      <c r="CY113" s="185" t="s">
        <v>96</v>
      </c>
      <c r="CZ113" s="185"/>
      <c r="DA113" s="201" t="s">
        <v>192</v>
      </c>
      <c r="DB113" s="202"/>
      <c r="DC113" s="249" t="s">
        <v>200</v>
      </c>
      <c r="DD113" s="250"/>
      <c r="DE113" s="249" t="s">
        <v>200</v>
      </c>
      <c r="DF113" s="250"/>
      <c r="DG113" s="49"/>
    </row>
    <row r="114" spans="1:111" customFormat="1" x14ac:dyDescent="0.25">
      <c r="A114" s="29" t="s">
        <v>78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R114" s="32"/>
      <c r="BS114" s="32"/>
      <c r="BT114" s="36"/>
      <c r="BU114" s="36"/>
      <c r="BV114" s="36"/>
      <c r="BW114" s="36"/>
      <c r="BX114" s="36"/>
      <c r="BY114" s="36"/>
      <c r="BZ114" s="36"/>
      <c r="CA114" s="36"/>
      <c r="CI114" s="93"/>
      <c r="CJ114" s="105"/>
      <c r="CK114" s="105"/>
      <c r="CL114" s="94" t="s">
        <v>138</v>
      </c>
      <c r="CM114" s="94"/>
      <c r="CN114" s="126" t="s">
        <v>148</v>
      </c>
      <c r="CO114" s="126"/>
      <c r="CP114" s="143"/>
      <c r="CQ114" s="143"/>
      <c r="CR114" s="158"/>
      <c r="CS114" s="158"/>
      <c r="CT114" s="147"/>
      <c r="CU114" s="216" t="s">
        <v>165</v>
      </c>
      <c r="CV114" s="216"/>
      <c r="CW114" s="229" t="s">
        <v>96</v>
      </c>
      <c r="CX114" s="229"/>
      <c r="CY114" s="185" t="s">
        <v>123</v>
      </c>
      <c r="CZ114" s="185"/>
      <c r="DA114" s="201" t="s">
        <v>193</v>
      </c>
      <c r="DB114" s="202"/>
      <c r="DC114" s="249" t="s">
        <v>192</v>
      </c>
      <c r="DD114" s="250"/>
      <c r="DE114" s="249" t="s">
        <v>192</v>
      </c>
      <c r="DF114" s="250"/>
      <c r="DG114" s="50" t="s">
        <v>207</v>
      </c>
    </row>
    <row r="115" spans="1:111" customFormat="1" x14ac:dyDescent="0.25">
      <c r="A115" s="29"/>
      <c r="B115" s="30">
        <v>1931</v>
      </c>
      <c r="C115" s="30">
        <v>1932</v>
      </c>
      <c r="D115" s="30">
        <v>1933</v>
      </c>
      <c r="E115" s="30">
        <v>1934</v>
      </c>
      <c r="F115" s="30">
        <v>1935</v>
      </c>
      <c r="G115" s="30">
        <v>1936</v>
      </c>
      <c r="H115" s="30">
        <v>1938</v>
      </c>
      <c r="I115" s="30">
        <v>1939</v>
      </c>
      <c r="J115" s="30">
        <v>1940</v>
      </c>
      <c r="K115" s="30">
        <v>1941</v>
      </c>
      <c r="L115" s="30">
        <v>1942</v>
      </c>
      <c r="M115" s="30">
        <v>1943</v>
      </c>
      <c r="N115" s="30">
        <v>1944</v>
      </c>
      <c r="O115" s="30">
        <v>1945</v>
      </c>
      <c r="P115" s="30">
        <v>1946</v>
      </c>
      <c r="Q115" s="30">
        <v>1947</v>
      </c>
      <c r="R115" s="30">
        <v>1948</v>
      </c>
      <c r="S115" s="30">
        <v>1949</v>
      </c>
      <c r="T115" s="30">
        <v>1950</v>
      </c>
      <c r="U115" s="30">
        <v>1951</v>
      </c>
      <c r="V115" s="30">
        <v>1952</v>
      </c>
      <c r="W115" s="30">
        <v>1953</v>
      </c>
      <c r="X115" s="30">
        <v>1954</v>
      </c>
      <c r="Y115" s="30">
        <v>1955</v>
      </c>
      <c r="Z115" s="30">
        <v>1956</v>
      </c>
      <c r="AA115" s="30">
        <v>1957</v>
      </c>
      <c r="AB115" s="30">
        <v>1958</v>
      </c>
      <c r="AC115" s="30">
        <v>1959</v>
      </c>
      <c r="AD115" s="30">
        <v>1960</v>
      </c>
      <c r="AE115" s="30">
        <v>1961</v>
      </c>
      <c r="AF115" s="30">
        <v>1962</v>
      </c>
      <c r="AG115" s="30">
        <v>1963</v>
      </c>
      <c r="AH115" s="30">
        <v>1964</v>
      </c>
      <c r="AI115" s="30">
        <v>1965</v>
      </c>
      <c r="AJ115" s="30">
        <v>1966</v>
      </c>
      <c r="AK115" s="30">
        <v>1967</v>
      </c>
      <c r="AL115" s="30">
        <v>1968</v>
      </c>
      <c r="AM115" s="30">
        <v>1969</v>
      </c>
      <c r="AN115" s="30">
        <v>1970</v>
      </c>
      <c r="AO115" s="30">
        <v>1971</v>
      </c>
      <c r="AP115" s="30">
        <v>1972</v>
      </c>
      <c r="AQ115" s="30">
        <v>1973</v>
      </c>
      <c r="AR115" s="30">
        <v>1974</v>
      </c>
      <c r="AS115" s="30">
        <v>1975</v>
      </c>
      <c r="AT115" s="30">
        <v>1976</v>
      </c>
      <c r="AU115" s="30">
        <v>1977</v>
      </c>
      <c r="AV115" s="30">
        <v>1978</v>
      </c>
      <c r="AW115" s="30">
        <v>1979</v>
      </c>
      <c r="AX115" s="30">
        <v>1980</v>
      </c>
      <c r="AY115" s="30">
        <v>1981</v>
      </c>
      <c r="AZ115" s="30">
        <v>1982</v>
      </c>
      <c r="BA115" s="30">
        <v>1983</v>
      </c>
      <c r="BB115" s="30">
        <v>1984</v>
      </c>
      <c r="BC115" s="30">
        <v>1985</v>
      </c>
      <c r="BD115" s="30">
        <v>1986</v>
      </c>
      <c r="BE115" s="30">
        <v>1987</v>
      </c>
      <c r="BF115" s="30">
        <v>1988</v>
      </c>
      <c r="BG115" s="30">
        <v>1989</v>
      </c>
      <c r="BH115" s="30">
        <v>1989</v>
      </c>
      <c r="BI115" s="30">
        <v>1990</v>
      </c>
      <c r="BJ115" s="30">
        <v>1990</v>
      </c>
      <c r="BK115" s="30">
        <v>1991</v>
      </c>
      <c r="BL115" s="30">
        <v>1991</v>
      </c>
      <c r="BM115" s="30">
        <v>1992</v>
      </c>
      <c r="BN115" s="30">
        <v>1992</v>
      </c>
      <c r="BO115" s="30">
        <v>1993</v>
      </c>
      <c r="BP115" s="30">
        <v>1993</v>
      </c>
      <c r="BR115" s="30">
        <v>1994</v>
      </c>
      <c r="BS115" s="30">
        <v>1994</v>
      </c>
      <c r="BT115" s="259">
        <v>1995</v>
      </c>
      <c r="BU115" s="260"/>
      <c r="BV115" s="259">
        <v>1996</v>
      </c>
      <c r="BW115" s="260"/>
      <c r="BX115" s="116">
        <v>1997</v>
      </c>
      <c r="BY115" s="117"/>
      <c r="BZ115" s="259">
        <v>1998</v>
      </c>
      <c r="CA115" s="261"/>
      <c r="CB115" s="262">
        <v>1999</v>
      </c>
      <c r="CC115" s="263"/>
      <c r="CD115" s="280">
        <v>2000</v>
      </c>
      <c r="CE115" s="281"/>
      <c r="CF115" s="270">
        <v>2001</v>
      </c>
      <c r="CG115" s="271"/>
      <c r="CH115" s="268">
        <v>2002</v>
      </c>
      <c r="CI115" s="269"/>
      <c r="CJ115" s="267">
        <v>2003</v>
      </c>
      <c r="CK115" s="267"/>
      <c r="CL115" s="114">
        <v>2004</v>
      </c>
      <c r="CM115" s="115"/>
      <c r="CN115" s="278">
        <v>2005</v>
      </c>
      <c r="CO115" s="278"/>
      <c r="CP115" s="136"/>
      <c r="CQ115" s="136"/>
      <c r="CR115" s="159"/>
      <c r="CS115" s="159"/>
      <c r="CT115" s="161"/>
      <c r="CU115" s="217"/>
      <c r="CV115" s="217"/>
      <c r="CW115" s="230"/>
      <c r="CX115" s="230"/>
      <c r="CY115" s="186"/>
      <c r="CZ115" s="186"/>
      <c r="DA115" s="203"/>
      <c r="DB115" s="203"/>
      <c r="DC115" s="251" t="s">
        <v>164</v>
      </c>
      <c r="DD115" s="252"/>
      <c r="DE115" s="249" t="s">
        <v>203</v>
      </c>
      <c r="DF115" s="250"/>
      <c r="DG115" s="47"/>
    </row>
    <row r="116" spans="1:111" customFormat="1" x14ac:dyDescent="0.25">
      <c r="CL116" s="91"/>
      <c r="CM116" s="91"/>
      <c r="CN116" s="127"/>
      <c r="CO116" s="127"/>
      <c r="CP116" s="135"/>
      <c r="CQ116" s="135"/>
      <c r="CR116" s="160"/>
      <c r="CS116" s="160"/>
      <c r="CT116" s="147"/>
      <c r="CU116" s="309"/>
      <c r="CV116" s="310"/>
      <c r="CW116" s="231" t="s">
        <v>155</v>
      </c>
      <c r="CX116" s="231"/>
      <c r="CY116" s="272" t="s">
        <v>180</v>
      </c>
      <c r="CZ116" s="273"/>
      <c r="DA116" s="240"/>
      <c r="DB116" s="200"/>
      <c r="DC116" s="249" t="s">
        <v>143</v>
      </c>
      <c r="DD116" s="250"/>
      <c r="DE116" s="249" t="s">
        <v>143</v>
      </c>
      <c r="DF116" s="250"/>
      <c r="DG116" s="49"/>
    </row>
    <row r="117" spans="1:111" customFormat="1" x14ac:dyDescent="0.25">
      <c r="CL117" s="91"/>
      <c r="CM117" s="91"/>
      <c r="CN117" s="127"/>
      <c r="CO117" s="127"/>
      <c r="CP117" s="135"/>
      <c r="CQ117" s="135"/>
      <c r="CR117" s="160"/>
      <c r="CS117" s="160"/>
      <c r="CT117" s="147"/>
      <c r="CU117" s="311"/>
      <c r="CV117" s="312"/>
      <c r="CW117" s="231" t="s">
        <v>173</v>
      </c>
      <c r="CX117" s="231"/>
      <c r="CY117" s="272" t="s">
        <v>143</v>
      </c>
      <c r="CZ117" s="273"/>
      <c r="DA117" s="240"/>
      <c r="DB117" s="200"/>
      <c r="DC117" s="249" t="s">
        <v>203</v>
      </c>
      <c r="DD117" s="250"/>
      <c r="DE117" s="247" t="s">
        <v>209</v>
      </c>
      <c r="DF117" s="247"/>
      <c r="DG117" s="49"/>
    </row>
    <row r="118" spans="1:111" customFormat="1" x14ac:dyDescent="0.25">
      <c r="CL118" s="91"/>
      <c r="CM118" s="91"/>
      <c r="CN118" s="127"/>
      <c r="CO118" s="127"/>
      <c r="CP118" s="135"/>
      <c r="CQ118" s="135"/>
      <c r="CR118" s="160"/>
      <c r="CS118" s="160"/>
      <c r="CT118" s="147"/>
      <c r="CU118" s="311"/>
      <c r="CV118" s="312"/>
      <c r="CW118" s="231" t="s">
        <v>174</v>
      </c>
      <c r="CX118" s="231"/>
      <c r="CY118" s="272" t="s">
        <v>181</v>
      </c>
      <c r="CZ118" s="273"/>
      <c r="DA118" s="240"/>
      <c r="DB118" s="200"/>
      <c r="DC118" s="257" t="s">
        <v>204</v>
      </c>
      <c r="DD118" s="258"/>
      <c r="DE118" s="247" t="s">
        <v>210</v>
      </c>
      <c r="DF118" s="247"/>
      <c r="DG118" s="49"/>
    </row>
    <row r="119" spans="1:111" customFormat="1" x14ac:dyDescent="0.25">
      <c r="CL119" s="91"/>
      <c r="CM119" s="91"/>
      <c r="CN119" s="127"/>
      <c r="CO119" s="127"/>
      <c r="CP119" s="135"/>
      <c r="CQ119" s="135"/>
      <c r="CR119" s="160"/>
      <c r="CS119" s="160"/>
      <c r="CT119" s="147"/>
      <c r="CU119" s="311"/>
      <c r="CV119" s="312"/>
      <c r="CW119" s="303"/>
      <c r="CX119" s="304"/>
      <c r="CY119" s="272" t="s">
        <v>126</v>
      </c>
      <c r="CZ119" s="273"/>
      <c r="DA119" s="240"/>
      <c r="DB119" s="200"/>
      <c r="DC119" s="297"/>
      <c r="DD119" s="298"/>
      <c r="DE119" s="242"/>
      <c r="DF119" s="242"/>
      <c r="DG119" s="49"/>
    </row>
    <row r="120" spans="1:111" customFormat="1" x14ac:dyDescent="0.25">
      <c r="CL120" s="91"/>
      <c r="CM120" s="91"/>
      <c r="CN120" s="127"/>
      <c r="CO120" s="127"/>
      <c r="CP120" s="135"/>
      <c r="CQ120" s="135"/>
      <c r="CR120" s="160"/>
      <c r="CS120" s="160"/>
      <c r="CT120" s="147"/>
      <c r="CU120" s="311"/>
      <c r="CV120" s="312"/>
      <c r="CW120" s="305"/>
      <c r="CX120" s="306"/>
      <c r="CY120" s="274" t="s">
        <v>184</v>
      </c>
      <c r="CZ120" s="275"/>
      <c r="DA120" s="240"/>
      <c r="DB120" s="200"/>
      <c r="DC120" s="299"/>
      <c r="DD120" s="300"/>
      <c r="DE120" s="242"/>
      <c r="DF120" s="242"/>
      <c r="DG120" s="49"/>
    </row>
    <row r="121" spans="1:111" customFormat="1" x14ac:dyDescent="0.25">
      <c r="CL121" s="91"/>
      <c r="CM121" s="91"/>
      <c r="CN121" s="127"/>
      <c r="CO121" s="127"/>
      <c r="CP121" s="135"/>
      <c r="CQ121" s="135"/>
      <c r="CR121" s="160"/>
      <c r="CS121" s="160"/>
      <c r="CT121" s="147"/>
      <c r="CU121" s="313"/>
      <c r="CV121" s="314"/>
      <c r="CW121" s="307"/>
      <c r="CX121" s="308"/>
      <c r="CY121" s="276" t="s">
        <v>185</v>
      </c>
      <c r="CZ121" s="277"/>
      <c r="DA121" s="241"/>
      <c r="DB121" s="200"/>
      <c r="DC121" s="301"/>
      <c r="DD121" s="302"/>
      <c r="DE121" s="242"/>
      <c r="DF121" s="242"/>
      <c r="DG121" s="49"/>
    </row>
  </sheetData>
  <mergeCells count="94">
    <mergeCell ref="DC119:DD121"/>
    <mergeCell ref="CW119:CX121"/>
    <mergeCell ref="CU116:CV121"/>
    <mergeCell ref="DC110:DD110"/>
    <mergeCell ref="DE100:DF100"/>
    <mergeCell ref="DE101:DF101"/>
    <mergeCell ref="DE102:DF102"/>
    <mergeCell ref="DE103:DF103"/>
    <mergeCell ref="DE104:DF104"/>
    <mergeCell ref="DE105:DF105"/>
    <mergeCell ref="DE106:DF106"/>
    <mergeCell ref="DE107:DF107"/>
    <mergeCell ref="CW108:CX108"/>
    <mergeCell ref="CY105:CZ105"/>
    <mergeCell ref="CU109:CV109"/>
    <mergeCell ref="DA106:DB106"/>
    <mergeCell ref="DC100:DD100"/>
    <mergeCell ref="DA100:DB100"/>
    <mergeCell ref="CY100:CZ100"/>
    <mergeCell ref="CW100:CX100"/>
    <mergeCell ref="CU100:CV100"/>
    <mergeCell ref="DC1:DD1"/>
    <mergeCell ref="BZ103:CA103"/>
    <mergeCell ref="CL105:CO105"/>
    <mergeCell ref="BZ109:CA109"/>
    <mergeCell ref="CY117:CZ117"/>
    <mergeCell ref="CY116:CZ116"/>
    <mergeCell ref="CN1:CO1"/>
    <mergeCell ref="CU1:CV1"/>
    <mergeCell ref="CW1:CX1"/>
    <mergeCell ref="CY1:CZ1"/>
    <mergeCell ref="DA1:DB1"/>
    <mergeCell ref="CF105:CG105"/>
    <mergeCell ref="CP1:CQ1"/>
    <mergeCell ref="CR1:CS1"/>
    <mergeCell ref="CD1:CE1"/>
    <mergeCell ref="DC104:DD104"/>
    <mergeCell ref="CY118:CZ118"/>
    <mergeCell ref="CY119:CZ119"/>
    <mergeCell ref="CY120:CZ120"/>
    <mergeCell ref="CY121:CZ121"/>
    <mergeCell ref="BZ106:CA106"/>
    <mergeCell ref="CH115:CI115"/>
    <mergeCell ref="CJ115:CK115"/>
    <mergeCell ref="CN115:CO115"/>
    <mergeCell ref="CL106:CM106"/>
    <mergeCell ref="CD115:CE115"/>
    <mergeCell ref="CF115:CG115"/>
    <mergeCell ref="BV1:BW1"/>
    <mergeCell ref="BT1:BU1"/>
    <mergeCell ref="CJ107:CK107"/>
    <mergeCell ref="CJ109:CK109"/>
    <mergeCell ref="BZ101:CA101"/>
    <mergeCell ref="BZ102:CA102"/>
    <mergeCell ref="BZ1:CA1"/>
    <mergeCell ref="BZ104:CA104"/>
    <mergeCell ref="CB1:CC1"/>
    <mergeCell ref="CF103:CG103"/>
    <mergeCell ref="CF104:CG104"/>
    <mergeCell ref="CJ104:CK104"/>
    <mergeCell ref="CJ1:CK1"/>
    <mergeCell ref="CH1:CI1"/>
    <mergeCell ref="CF1:CG1"/>
    <mergeCell ref="CJ101:CK101"/>
    <mergeCell ref="DC103:DD103"/>
    <mergeCell ref="DC108:DD108"/>
    <mergeCell ref="DC107:DD107"/>
    <mergeCell ref="DC106:DD106"/>
    <mergeCell ref="BT115:BU115"/>
    <mergeCell ref="BV115:BW115"/>
    <mergeCell ref="BZ115:CA115"/>
    <mergeCell ref="CB115:CC115"/>
    <mergeCell ref="BZ105:CA105"/>
    <mergeCell ref="DC117:DD117"/>
    <mergeCell ref="DC118:DD118"/>
    <mergeCell ref="DC112:DD112"/>
    <mergeCell ref="DC114:DD114"/>
    <mergeCell ref="DC113:DD113"/>
    <mergeCell ref="DE116:DF116"/>
    <mergeCell ref="DC111:DD111"/>
    <mergeCell ref="DC115:DD115"/>
    <mergeCell ref="DE1:DF1"/>
    <mergeCell ref="DE109:DF109"/>
    <mergeCell ref="DE110:DF110"/>
    <mergeCell ref="DE111:DF111"/>
    <mergeCell ref="DE112:DF112"/>
    <mergeCell ref="DE113:DF113"/>
    <mergeCell ref="DE114:DF114"/>
    <mergeCell ref="DE115:DF115"/>
    <mergeCell ref="DC116:DD116"/>
    <mergeCell ref="DC105:DD105"/>
    <mergeCell ref="DC109:DD109"/>
    <mergeCell ref="DC101:DD101"/>
    <mergeCell ref="DC102:DD102"/>
  </mergeCells>
  <phoneticPr fontId="0" type="noConversion"/>
  <printOptions gridLines="1"/>
  <pageMargins left="0.5" right="0.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2" transitionEvaluation="1"/>
  <dimension ref="A1:CC103"/>
  <sheetViews>
    <sheetView showGridLines="0" topLeftCell="B2" workbookViewId="0">
      <selection activeCell="M26" sqref="M26"/>
    </sheetView>
  </sheetViews>
  <sheetFormatPr defaultColWidth="13.33203125" defaultRowHeight="13.2" x14ac:dyDescent="0.25"/>
  <cols>
    <col min="1" max="1" width="30.44140625" customWidth="1"/>
    <col min="6" max="6" width="13.33203125" customWidth="1"/>
    <col min="66" max="68" width="10.77734375" customWidth="1"/>
  </cols>
  <sheetData>
    <row r="1" spans="1:75" x14ac:dyDescent="0.25">
      <c r="A1" s="9"/>
    </row>
    <row r="2" spans="1:75" ht="15" x14ac:dyDescent="0.25">
      <c r="A2" s="9"/>
      <c r="B2" s="18">
        <v>1931</v>
      </c>
      <c r="C2" s="18">
        <v>1932</v>
      </c>
      <c r="D2" s="18">
        <v>1933</v>
      </c>
      <c r="E2" s="18">
        <v>1934</v>
      </c>
      <c r="F2" s="18">
        <v>1935</v>
      </c>
      <c r="G2" s="18">
        <v>1936</v>
      </c>
      <c r="H2" s="18">
        <v>1938</v>
      </c>
      <c r="I2" s="18">
        <v>1939</v>
      </c>
      <c r="J2" s="18">
        <v>1940</v>
      </c>
      <c r="K2" s="18">
        <v>1941</v>
      </c>
      <c r="L2" s="18">
        <v>1942</v>
      </c>
      <c r="M2" s="18">
        <v>1943</v>
      </c>
      <c r="N2" s="18">
        <v>1944</v>
      </c>
      <c r="O2" s="18">
        <v>1945</v>
      </c>
      <c r="P2" s="18">
        <v>1946</v>
      </c>
      <c r="Q2" s="18">
        <v>1947</v>
      </c>
      <c r="R2" s="18">
        <v>1948</v>
      </c>
      <c r="S2" s="18">
        <v>1949</v>
      </c>
      <c r="T2" s="18">
        <v>1950</v>
      </c>
      <c r="U2" s="18">
        <v>1951</v>
      </c>
      <c r="V2" s="18">
        <v>1952</v>
      </c>
      <c r="W2" s="18">
        <v>1953</v>
      </c>
      <c r="X2" s="18">
        <v>1954</v>
      </c>
      <c r="Y2" s="18">
        <v>1955</v>
      </c>
      <c r="Z2" s="18">
        <v>1956</v>
      </c>
      <c r="AA2" s="18">
        <v>1957</v>
      </c>
      <c r="AB2" s="18">
        <v>1958</v>
      </c>
      <c r="AC2" s="18">
        <v>1959</v>
      </c>
      <c r="AD2" s="18">
        <v>1960</v>
      </c>
      <c r="AE2" s="18">
        <v>1961</v>
      </c>
      <c r="AF2" s="18">
        <v>1962</v>
      </c>
      <c r="AG2" s="18">
        <v>1963</v>
      </c>
      <c r="AH2" s="18">
        <v>1964</v>
      </c>
      <c r="AI2" s="18">
        <v>1965</v>
      </c>
      <c r="AJ2" s="18">
        <v>1966</v>
      </c>
      <c r="AK2" s="18">
        <v>1967</v>
      </c>
      <c r="AL2" s="18">
        <v>1968</v>
      </c>
      <c r="AM2" s="18">
        <v>1969</v>
      </c>
      <c r="AN2" s="18">
        <v>1970</v>
      </c>
      <c r="AO2" s="18">
        <v>1971</v>
      </c>
      <c r="AP2" s="18">
        <v>1972</v>
      </c>
      <c r="AQ2" s="18">
        <v>1973</v>
      </c>
      <c r="AR2" s="18">
        <v>1974</v>
      </c>
      <c r="AS2" s="18">
        <v>1975</v>
      </c>
      <c r="AT2" s="18">
        <v>1976</v>
      </c>
      <c r="AU2" s="18">
        <v>1977</v>
      </c>
      <c r="AV2" s="18">
        <v>1978</v>
      </c>
      <c r="AW2" s="18">
        <v>1979</v>
      </c>
      <c r="AX2" s="18">
        <v>1980</v>
      </c>
      <c r="AY2" s="18">
        <v>1981</v>
      </c>
      <c r="AZ2" s="18">
        <v>1982</v>
      </c>
      <c r="BA2" s="18">
        <v>1983</v>
      </c>
      <c r="BB2" s="18">
        <v>1984</v>
      </c>
      <c r="BC2" s="18">
        <v>1985</v>
      </c>
      <c r="BD2" s="18">
        <v>1986</v>
      </c>
      <c r="BE2" s="18">
        <v>1987</v>
      </c>
      <c r="BF2" s="18">
        <v>1988</v>
      </c>
      <c r="BG2" s="18">
        <v>1989</v>
      </c>
      <c r="BH2" s="18">
        <v>1990</v>
      </c>
      <c r="BI2" s="18">
        <v>1991</v>
      </c>
      <c r="BJ2" s="18">
        <v>1992</v>
      </c>
      <c r="BK2" s="18">
        <v>1993</v>
      </c>
      <c r="BL2" s="18">
        <v>1994</v>
      </c>
      <c r="BM2" s="19">
        <v>1995</v>
      </c>
      <c r="BN2" s="19">
        <v>1996</v>
      </c>
      <c r="BO2" s="19">
        <v>1997</v>
      </c>
      <c r="BP2" s="19">
        <v>1998</v>
      </c>
      <c r="BQ2" s="21">
        <v>1999</v>
      </c>
      <c r="BR2" s="1">
        <v>2000</v>
      </c>
      <c r="BS2" s="1">
        <v>2001</v>
      </c>
      <c r="BT2">
        <v>2002</v>
      </c>
      <c r="BU2">
        <v>2003</v>
      </c>
      <c r="BV2">
        <v>2004</v>
      </c>
      <c r="BW2">
        <v>2005</v>
      </c>
    </row>
    <row r="3" spans="1:75" x14ac:dyDescent="0.25">
      <c r="A3" s="8"/>
      <c r="B3" s="22">
        <v>0</v>
      </c>
      <c r="C3" s="22">
        <v>2147</v>
      </c>
      <c r="D3" s="22">
        <v>5684</v>
      </c>
      <c r="E3" s="22">
        <v>10599</v>
      </c>
      <c r="F3" s="22">
        <v>15000</v>
      </c>
      <c r="G3" s="22">
        <v>19857</v>
      </c>
      <c r="H3" s="22">
        <v>23608</v>
      </c>
      <c r="I3" s="22">
        <v>31852</v>
      </c>
      <c r="J3" s="22">
        <v>37937</v>
      </c>
      <c r="K3" s="22">
        <v>46128</v>
      </c>
      <c r="L3" s="22">
        <v>50968</v>
      </c>
      <c r="M3" s="22">
        <v>55968</v>
      </c>
      <c r="N3" s="22">
        <v>61890</v>
      </c>
      <c r="O3" s="22">
        <v>64488</v>
      </c>
      <c r="P3" s="22">
        <v>67085</v>
      </c>
      <c r="Q3" s="22">
        <v>74726</v>
      </c>
      <c r="R3" s="22">
        <v>78040</v>
      </c>
      <c r="S3" s="22">
        <v>79704</v>
      </c>
      <c r="T3" s="22">
        <v>80951</v>
      </c>
      <c r="U3" s="22">
        <v>84354</v>
      </c>
      <c r="V3" s="22">
        <v>86291</v>
      </c>
      <c r="W3" s="22">
        <v>89812</v>
      </c>
      <c r="X3" s="22">
        <v>93677</v>
      </c>
      <c r="Y3" s="22">
        <v>95657</v>
      </c>
      <c r="Z3" s="22">
        <v>96807</v>
      </c>
      <c r="AA3" s="22">
        <v>97367</v>
      </c>
      <c r="AB3" s="22">
        <v>98226</v>
      </c>
      <c r="AC3" s="22">
        <v>99201</v>
      </c>
      <c r="AD3" s="22">
        <v>100044</v>
      </c>
      <c r="AE3" s="22">
        <v>102544</v>
      </c>
      <c r="AF3" s="22">
        <v>104401</v>
      </c>
      <c r="AG3" s="22">
        <v>106190</v>
      </c>
      <c r="AH3" s="22">
        <v>108235</v>
      </c>
      <c r="AI3" s="22">
        <v>110795</v>
      </c>
      <c r="AJ3" s="22">
        <v>113980</v>
      </c>
      <c r="AK3" s="22">
        <v>117030</v>
      </c>
      <c r="AL3" s="22">
        <v>120135</v>
      </c>
      <c r="AM3" s="22">
        <v>125325</v>
      </c>
      <c r="AN3" s="22">
        <v>128355</v>
      </c>
      <c r="AO3" s="22">
        <v>130086</v>
      </c>
      <c r="AP3" s="22">
        <v>133718</v>
      </c>
      <c r="AQ3" s="22">
        <v>136910</v>
      </c>
      <c r="AR3" s="22">
        <v>139396</v>
      </c>
      <c r="AS3" s="22">
        <v>143335</v>
      </c>
      <c r="AT3" s="22">
        <v>146336</v>
      </c>
      <c r="AU3" s="22">
        <v>151337</v>
      </c>
      <c r="AV3" s="22">
        <v>156533</v>
      </c>
      <c r="AW3" s="22">
        <v>163465</v>
      </c>
      <c r="AX3" s="22">
        <v>166111</v>
      </c>
      <c r="AY3" s="22">
        <v>172757</v>
      </c>
      <c r="AZ3" s="22">
        <v>176071</v>
      </c>
      <c r="BA3" s="22">
        <v>182220</v>
      </c>
      <c r="BB3" s="22">
        <v>186565</v>
      </c>
      <c r="BC3" s="22">
        <v>191653</v>
      </c>
      <c r="BD3" s="22">
        <v>196719</v>
      </c>
      <c r="BE3" s="22">
        <v>200025</v>
      </c>
      <c r="BF3" s="22">
        <v>203949</v>
      </c>
      <c r="BG3" s="22">
        <v>206134</v>
      </c>
      <c r="BH3" s="22">
        <v>206993</v>
      </c>
      <c r="BI3" s="22">
        <v>208540</v>
      </c>
      <c r="BJ3" s="22">
        <v>209418</v>
      </c>
      <c r="BK3" s="22">
        <v>211001</v>
      </c>
      <c r="BL3" s="22">
        <v>213500</v>
      </c>
      <c r="BM3" s="23">
        <v>218030</v>
      </c>
      <c r="BN3" s="23">
        <v>219515</v>
      </c>
      <c r="BO3" s="6">
        <v>221977</v>
      </c>
      <c r="BP3" s="6">
        <v>225301</v>
      </c>
      <c r="BQ3" s="106">
        <v>227347</v>
      </c>
      <c r="BR3" s="59">
        <v>230097</v>
      </c>
      <c r="BS3" s="67">
        <v>232757</v>
      </c>
      <c r="BT3" s="68">
        <v>234687</v>
      </c>
      <c r="BU3" s="69">
        <v>236679</v>
      </c>
      <c r="BV3" s="86">
        <v>239454</v>
      </c>
      <c r="BW3" s="86">
        <v>242261</v>
      </c>
    </row>
    <row r="4" spans="1:75" x14ac:dyDescent="0.25">
      <c r="A4" s="5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9"/>
      <c r="BS4" s="9"/>
    </row>
    <row r="5" spans="1:75" x14ac:dyDescent="0.25">
      <c r="A5" s="14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6">
        <v>289</v>
      </c>
      <c r="BH5" s="26">
        <v>422</v>
      </c>
      <c r="BI5" s="26">
        <v>1723</v>
      </c>
      <c r="BJ5" s="26">
        <v>355</v>
      </c>
      <c r="BK5" s="26">
        <v>637</v>
      </c>
      <c r="BL5" s="26">
        <v>601</v>
      </c>
      <c r="BM5" s="20">
        <v>859</v>
      </c>
      <c r="BN5" s="20">
        <v>303</v>
      </c>
      <c r="BO5" s="20"/>
      <c r="BP5" s="20"/>
      <c r="BQ5" s="20"/>
      <c r="BR5" s="9"/>
      <c r="BS5" s="9"/>
    </row>
    <row r="6" spans="1:75" x14ac:dyDescent="0.25">
      <c r="A6" s="14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6">
        <v>0</v>
      </c>
      <c r="BH6" s="26">
        <v>100</v>
      </c>
      <c r="BI6" s="26">
        <v>127</v>
      </c>
      <c r="BJ6" s="26">
        <v>41</v>
      </c>
      <c r="BK6" s="26">
        <v>102</v>
      </c>
      <c r="BL6" s="26">
        <v>829</v>
      </c>
      <c r="BM6" s="20">
        <v>687</v>
      </c>
      <c r="BN6" s="20">
        <v>979</v>
      </c>
      <c r="BO6" s="20"/>
      <c r="BP6" s="20"/>
      <c r="BQ6" s="20"/>
      <c r="BR6" s="9"/>
      <c r="BS6" s="9"/>
    </row>
    <row r="7" spans="1:75" x14ac:dyDescent="0.25">
      <c r="A7" s="14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6">
        <v>489</v>
      </c>
      <c r="BK7" s="26">
        <v>893</v>
      </c>
      <c r="BL7" s="26">
        <v>916</v>
      </c>
      <c r="BM7" s="20">
        <v>746</v>
      </c>
      <c r="BN7" s="20">
        <v>98</v>
      </c>
      <c r="BO7" s="20"/>
      <c r="BP7" s="20"/>
      <c r="BQ7" s="20"/>
      <c r="BR7" s="9"/>
      <c r="BS7" s="9"/>
    </row>
    <row r="8" spans="1:75" x14ac:dyDescent="0.25">
      <c r="A8" s="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9"/>
      <c r="BS8" s="9"/>
    </row>
    <row r="9" spans="1:75" x14ac:dyDescent="0.25">
      <c r="A9" s="5" t="s">
        <v>6</v>
      </c>
      <c r="B9" s="22">
        <v>0</v>
      </c>
      <c r="C9" s="22">
        <v>2147</v>
      </c>
      <c r="D9" s="22">
        <v>5684</v>
      </c>
      <c r="E9" s="22">
        <v>10599</v>
      </c>
      <c r="F9" s="22">
        <v>15000</v>
      </c>
      <c r="G9" s="22">
        <v>19857</v>
      </c>
      <c r="H9" s="22">
        <v>23608</v>
      </c>
      <c r="I9" s="22">
        <v>31852</v>
      </c>
      <c r="J9" s="22">
        <v>37937</v>
      </c>
      <c r="K9" s="22">
        <v>46128</v>
      </c>
      <c r="L9" s="22">
        <v>50968</v>
      </c>
      <c r="M9" s="22">
        <v>55968</v>
      </c>
      <c r="N9" s="22">
        <v>61890</v>
      </c>
      <c r="O9" s="22">
        <v>64488</v>
      </c>
      <c r="P9" s="22">
        <v>67085</v>
      </c>
      <c r="Q9" s="22">
        <v>74726</v>
      </c>
      <c r="R9" s="22">
        <v>78040</v>
      </c>
      <c r="S9" s="22">
        <v>79704</v>
      </c>
      <c r="T9" s="22">
        <v>80951</v>
      </c>
      <c r="U9" s="22">
        <v>84354</v>
      </c>
      <c r="V9" s="22">
        <v>86291</v>
      </c>
      <c r="W9" s="22">
        <v>89812</v>
      </c>
      <c r="X9" s="22">
        <v>93677</v>
      </c>
      <c r="Y9" s="22">
        <v>95657</v>
      </c>
      <c r="Z9" s="22">
        <v>96807</v>
      </c>
      <c r="AA9" s="22">
        <v>97367</v>
      </c>
      <c r="AB9" s="22">
        <v>98226</v>
      </c>
      <c r="AC9" s="22">
        <v>99201</v>
      </c>
      <c r="AD9" s="22">
        <v>100044</v>
      </c>
      <c r="AE9" s="22">
        <v>102544</v>
      </c>
      <c r="AF9" s="22">
        <v>104401</v>
      </c>
      <c r="AG9" s="22">
        <v>106190</v>
      </c>
      <c r="AH9" s="22">
        <v>108235</v>
      </c>
      <c r="AI9" s="22">
        <v>110795</v>
      </c>
      <c r="AJ9" s="22">
        <v>113980</v>
      </c>
      <c r="AK9" s="22">
        <v>117030</v>
      </c>
      <c r="AL9" s="22">
        <v>120135</v>
      </c>
      <c r="AM9" s="22">
        <v>125325</v>
      </c>
      <c r="AN9" s="22">
        <v>128355</v>
      </c>
      <c r="AO9" s="22">
        <v>130086</v>
      </c>
      <c r="AP9" s="22">
        <v>133718</v>
      </c>
      <c r="AQ9" s="22">
        <v>136910</v>
      </c>
      <c r="AR9" s="22">
        <v>139396</v>
      </c>
      <c r="AS9" s="22">
        <v>143335</v>
      </c>
      <c r="AT9" s="22">
        <v>146336</v>
      </c>
      <c r="AU9" s="22">
        <v>151337</v>
      </c>
      <c r="AV9" s="22">
        <v>156533</v>
      </c>
      <c r="AW9" s="22">
        <v>163465</v>
      </c>
      <c r="AX9" s="22">
        <v>166111</v>
      </c>
      <c r="AY9" s="22">
        <v>172757</v>
      </c>
      <c r="AZ9" s="22">
        <v>176071</v>
      </c>
      <c r="BA9" s="22">
        <v>182220</v>
      </c>
      <c r="BB9" s="22">
        <v>186565</v>
      </c>
      <c r="BC9" s="22">
        <v>191653</v>
      </c>
      <c r="BD9" s="22">
        <v>196719</v>
      </c>
      <c r="BE9" s="22">
        <v>200025</v>
      </c>
      <c r="BF9" s="22">
        <v>203949</v>
      </c>
      <c r="BG9" s="22">
        <v>206134</v>
      </c>
      <c r="BH9" s="22">
        <v>206993</v>
      </c>
      <c r="BI9" s="22">
        <v>208540</v>
      </c>
      <c r="BJ9" s="22">
        <v>209418</v>
      </c>
      <c r="BK9" s="22">
        <v>211001</v>
      </c>
      <c r="BL9" s="22">
        <v>213500</v>
      </c>
      <c r="BM9" s="23">
        <v>218030</v>
      </c>
      <c r="BN9" s="23">
        <v>219515</v>
      </c>
      <c r="BO9" s="6">
        <v>221977</v>
      </c>
      <c r="BP9" s="6">
        <v>225301</v>
      </c>
      <c r="BQ9" s="23"/>
      <c r="BR9" s="6"/>
      <c r="BS9" s="6"/>
    </row>
    <row r="10" spans="1:75" x14ac:dyDescent="0.25">
      <c r="A10" s="5" t="s">
        <v>7</v>
      </c>
      <c r="B10" s="23"/>
      <c r="C10" s="22">
        <f t="shared" ref="C10:L10" si="0">C9-B9</f>
        <v>2147</v>
      </c>
      <c r="D10" s="22">
        <f t="shared" si="0"/>
        <v>3537</v>
      </c>
      <c r="E10" s="22">
        <f t="shared" si="0"/>
        <v>4915</v>
      </c>
      <c r="F10" s="22">
        <f t="shared" si="0"/>
        <v>4401</v>
      </c>
      <c r="G10" s="22">
        <f t="shared" si="0"/>
        <v>4857</v>
      </c>
      <c r="H10" s="22">
        <f t="shared" si="0"/>
        <v>3751</v>
      </c>
      <c r="I10" s="22">
        <f t="shared" si="0"/>
        <v>8244</v>
      </c>
      <c r="J10" s="22">
        <f t="shared" si="0"/>
        <v>6085</v>
      </c>
      <c r="K10" s="22">
        <f t="shared" si="0"/>
        <v>8191</v>
      </c>
      <c r="L10" s="22">
        <f t="shared" si="0"/>
        <v>4840</v>
      </c>
      <c r="M10" s="22">
        <f t="shared" ref="M10:V10" si="1">M9-L9</f>
        <v>5000</v>
      </c>
      <c r="N10" s="22">
        <f t="shared" si="1"/>
        <v>5922</v>
      </c>
      <c r="O10" s="22">
        <f t="shared" si="1"/>
        <v>2598</v>
      </c>
      <c r="P10" s="22">
        <f t="shared" si="1"/>
        <v>2597</v>
      </c>
      <c r="Q10" s="22">
        <f t="shared" si="1"/>
        <v>7641</v>
      </c>
      <c r="R10" s="22">
        <f t="shared" si="1"/>
        <v>3314</v>
      </c>
      <c r="S10" s="22">
        <f t="shared" si="1"/>
        <v>1664</v>
      </c>
      <c r="T10" s="22">
        <f t="shared" si="1"/>
        <v>1247</v>
      </c>
      <c r="U10" s="22">
        <f t="shared" si="1"/>
        <v>3403</v>
      </c>
      <c r="V10" s="22">
        <f t="shared" si="1"/>
        <v>1937</v>
      </c>
      <c r="W10" s="22">
        <f t="shared" ref="W10:AF10" si="2">W9-V9</f>
        <v>3521</v>
      </c>
      <c r="X10" s="22">
        <f t="shared" si="2"/>
        <v>3865</v>
      </c>
      <c r="Y10" s="22">
        <f t="shared" si="2"/>
        <v>1980</v>
      </c>
      <c r="Z10" s="22">
        <f t="shared" si="2"/>
        <v>1150</v>
      </c>
      <c r="AA10" s="22">
        <f t="shared" si="2"/>
        <v>560</v>
      </c>
      <c r="AB10" s="22">
        <f t="shared" si="2"/>
        <v>859</v>
      </c>
      <c r="AC10" s="22">
        <f t="shared" si="2"/>
        <v>975</v>
      </c>
      <c r="AD10" s="22">
        <f t="shared" si="2"/>
        <v>843</v>
      </c>
      <c r="AE10" s="22">
        <f t="shared" si="2"/>
        <v>2500</v>
      </c>
      <c r="AF10" s="22">
        <f t="shared" si="2"/>
        <v>1857</v>
      </c>
      <c r="AG10" s="22">
        <f t="shared" ref="AG10:AP10" si="3">AG9-AF9</f>
        <v>1789</v>
      </c>
      <c r="AH10" s="22">
        <f t="shared" si="3"/>
        <v>2045</v>
      </c>
      <c r="AI10" s="22">
        <f t="shared" si="3"/>
        <v>2560</v>
      </c>
      <c r="AJ10" s="22">
        <f t="shared" si="3"/>
        <v>3185</v>
      </c>
      <c r="AK10" s="22">
        <f t="shared" si="3"/>
        <v>3050</v>
      </c>
      <c r="AL10" s="22">
        <f t="shared" si="3"/>
        <v>3105</v>
      </c>
      <c r="AM10" s="22">
        <f t="shared" si="3"/>
        <v>5190</v>
      </c>
      <c r="AN10" s="22">
        <f t="shared" si="3"/>
        <v>3030</v>
      </c>
      <c r="AO10" s="22">
        <f t="shared" si="3"/>
        <v>1731</v>
      </c>
      <c r="AP10" s="22">
        <f t="shared" si="3"/>
        <v>3632</v>
      </c>
      <c r="AQ10" s="22">
        <f t="shared" ref="AQ10:AZ10" si="4">AQ9-AP9</f>
        <v>3192</v>
      </c>
      <c r="AR10" s="22">
        <f t="shared" si="4"/>
        <v>2486</v>
      </c>
      <c r="AS10" s="22">
        <f t="shared" si="4"/>
        <v>3939</v>
      </c>
      <c r="AT10" s="22">
        <f t="shared" si="4"/>
        <v>3001</v>
      </c>
      <c r="AU10" s="22">
        <f t="shared" si="4"/>
        <v>5001</v>
      </c>
      <c r="AV10" s="22">
        <f t="shared" si="4"/>
        <v>5196</v>
      </c>
      <c r="AW10" s="22">
        <f t="shared" si="4"/>
        <v>6932</v>
      </c>
      <c r="AX10" s="22">
        <f t="shared" si="4"/>
        <v>2646</v>
      </c>
      <c r="AY10" s="22">
        <f t="shared" si="4"/>
        <v>6646</v>
      </c>
      <c r="AZ10" s="22">
        <f t="shared" si="4"/>
        <v>3314</v>
      </c>
      <c r="BA10" s="22">
        <f t="shared" ref="BA10:BG10" si="5">BA9-AZ9</f>
        <v>6149</v>
      </c>
      <c r="BB10" s="22">
        <f t="shared" si="5"/>
        <v>4345</v>
      </c>
      <c r="BC10" s="22">
        <f t="shared" si="5"/>
        <v>5088</v>
      </c>
      <c r="BD10" s="22">
        <f t="shared" si="5"/>
        <v>5066</v>
      </c>
      <c r="BE10" s="22">
        <f t="shared" si="5"/>
        <v>3306</v>
      </c>
      <c r="BF10" s="22">
        <f t="shared" si="5"/>
        <v>3924</v>
      </c>
      <c r="BG10" s="22">
        <f t="shared" si="5"/>
        <v>2185</v>
      </c>
      <c r="BH10" s="22">
        <f t="shared" ref="BH10:BN10" si="6">BH9-BG9</f>
        <v>859</v>
      </c>
      <c r="BI10" s="22">
        <f t="shared" si="6"/>
        <v>1547</v>
      </c>
      <c r="BJ10" s="22">
        <f t="shared" si="6"/>
        <v>878</v>
      </c>
      <c r="BK10" s="22">
        <f t="shared" si="6"/>
        <v>1583</v>
      </c>
      <c r="BL10" s="22">
        <f t="shared" si="6"/>
        <v>2499</v>
      </c>
      <c r="BM10" s="22">
        <f t="shared" si="6"/>
        <v>4530</v>
      </c>
      <c r="BN10" s="22">
        <f t="shared" si="6"/>
        <v>1485</v>
      </c>
      <c r="BO10" s="22">
        <f>(BO9-BN9)*1.5</f>
        <v>3693</v>
      </c>
      <c r="BP10" s="22"/>
      <c r="BQ10" s="23"/>
      <c r="BR10" s="6"/>
      <c r="BS10" s="6"/>
    </row>
    <row r="11" spans="1:75" x14ac:dyDescent="0.25">
      <c r="A11" s="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6"/>
      <c r="BS11" s="6"/>
    </row>
    <row r="12" spans="1:75" x14ac:dyDescent="0.25">
      <c r="A12" s="5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6"/>
      <c r="BS12" s="6"/>
    </row>
    <row r="13" spans="1:75" x14ac:dyDescent="0.25">
      <c r="A13" s="14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6">
        <v>853</v>
      </c>
      <c r="AT13" s="26">
        <v>868</v>
      </c>
      <c r="AU13" s="26">
        <v>1395</v>
      </c>
      <c r="AV13" s="26">
        <v>3351</v>
      </c>
      <c r="AW13" s="26">
        <v>2459</v>
      </c>
      <c r="AX13" s="26">
        <v>1606</v>
      </c>
      <c r="AY13" s="20"/>
      <c r="AZ13" s="26">
        <v>149</v>
      </c>
      <c r="BA13" s="26">
        <v>2624</v>
      </c>
      <c r="BB13" s="26">
        <v>819</v>
      </c>
      <c r="BC13" s="26">
        <v>3242</v>
      </c>
      <c r="BD13" s="26">
        <v>2345</v>
      </c>
      <c r="BE13" s="26">
        <v>609</v>
      </c>
      <c r="BF13" s="26">
        <v>366</v>
      </c>
      <c r="BG13" s="22">
        <v>400</v>
      </c>
      <c r="BH13" s="22">
        <v>641</v>
      </c>
      <c r="BI13" s="22">
        <v>92</v>
      </c>
      <c r="BJ13" s="22">
        <v>1114</v>
      </c>
      <c r="BK13" s="22">
        <v>625</v>
      </c>
      <c r="BL13" s="22">
        <v>1276</v>
      </c>
      <c r="BM13" s="23">
        <v>1686</v>
      </c>
      <c r="BN13" s="23">
        <v>0</v>
      </c>
      <c r="BO13" s="23"/>
      <c r="BP13" s="23"/>
      <c r="BQ13" s="23"/>
      <c r="BR13" s="6"/>
      <c r="BS13" s="6"/>
    </row>
    <row r="14" spans="1:75" x14ac:dyDescent="0.25">
      <c r="A14" s="14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2">
        <v>277</v>
      </c>
      <c r="BH14" s="22">
        <v>800</v>
      </c>
      <c r="BI14" s="22">
        <v>266</v>
      </c>
      <c r="BJ14" s="22">
        <v>1078</v>
      </c>
      <c r="BK14" s="22">
        <v>708</v>
      </c>
      <c r="BL14" s="22">
        <v>1133</v>
      </c>
      <c r="BM14" s="23">
        <v>1296</v>
      </c>
      <c r="BN14" s="23">
        <v>99</v>
      </c>
      <c r="BO14" s="23"/>
      <c r="BP14" s="23"/>
      <c r="BQ14" s="23"/>
      <c r="BR14" s="6"/>
      <c r="BS14" s="6"/>
    </row>
    <row r="15" spans="1:75" x14ac:dyDescent="0.25">
      <c r="A15" s="14" t="s">
        <v>11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2">
        <v>1062</v>
      </c>
      <c r="BH15" s="22">
        <v>6558</v>
      </c>
      <c r="BI15" s="22">
        <v>294</v>
      </c>
      <c r="BJ15" s="22">
        <v>62</v>
      </c>
      <c r="BK15" s="22">
        <v>1037</v>
      </c>
      <c r="BL15" s="22">
        <v>2071</v>
      </c>
      <c r="BM15" s="23">
        <v>237</v>
      </c>
      <c r="BN15" s="23">
        <v>144</v>
      </c>
      <c r="BO15" s="23"/>
      <c r="BP15" s="23"/>
      <c r="BQ15" s="23"/>
      <c r="BR15" s="6"/>
      <c r="BS15" s="6"/>
    </row>
    <row r="16" spans="1:75" x14ac:dyDescent="0.25">
      <c r="A16" s="14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2">
        <v>423</v>
      </c>
      <c r="BH16" s="22">
        <v>2660</v>
      </c>
      <c r="BI16" s="22">
        <v>689</v>
      </c>
      <c r="BJ16" s="22">
        <v>736</v>
      </c>
      <c r="BK16" s="22">
        <v>1235</v>
      </c>
      <c r="BL16" s="22">
        <v>795</v>
      </c>
      <c r="BM16" s="23">
        <v>1400</v>
      </c>
      <c r="BN16" s="23">
        <v>205</v>
      </c>
      <c r="BO16" s="23"/>
      <c r="BP16" s="23"/>
      <c r="BQ16" s="23"/>
      <c r="BR16" s="6"/>
      <c r="BS16" s="6"/>
    </row>
    <row r="17" spans="1:81" x14ac:dyDescent="0.25">
      <c r="A17" s="14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2">
        <v>516</v>
      </c>
      <c r="BH17" s="22">
        <v>287</v>
      </c>
      <c r="BI17" s="22">
        <v>575</v>
      </c>
      <c r="BJ17" s="22">
        <v>679</v>
      </c>
      <c r="BK17" s="22">
        <v>1138</v>
      </c>
      <c r="BL17" s="22">
        <v>1266</v>
      </c>
      <c r="BM17" s="23">
        <v>1194</v>
      </c>
      <c r="BN17" s="23">
        <v>3</v>
      </c>
      <c r="BO17" s="23"/>
      <c r="BP17" s="23"/>
      <c r="BQ17" s="23"/>
      <c r="BR17" s="6"/>
      <c r="BS17" s="6"/>
    </row>
    <row r="18" spans="1:81" x14ac:dyDescent="0.25">
      <c r="A18" s="14" t="s">
        <v>14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3"/>
      <c r="BH18" s="23"/>
      <c r="BI18" s="23"/>
      <c r="BJ18" s="22">
        <v>107</v>
      </c>
      <c r="BK18" s="22">
        <v>62</v>
      </c>
      <c r="BL18" s="22">
        <v>79</v>
      </c>
      <c r="BM18" s="23">
        <v>214</v>
      </c>
      <c r="BN18" s="23">
        <v>12</v>
      </c>
      <c r="BO18" s="23"/>
      <c r="BP18" s="23"/>
      <c r="BQ18" s="23"/>
      <c r="BR18" s="6"/>
      <c r="BS18" s="6"/>
    </row>
    <row r="19" spans="1:81" x14ac:dyDescent="0.25">
      <c r="A19" s="14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3"/>
      <c r="BH19" s="23"/>
      <c r="BI19" s="23"/>
      <c r="BJ19" s="22">
        <v>167</v>
      </c>
      <c r="BK19" s="22">
        <v>35</v>
      </c>
      <c r="BL19" s="22">
        <v>36</v>
      </c>
      <c r="BM19" s="23">
        <v>241</v>
      </c>
      <c r="BN19" s="23">
        <v>176</v>
      </c>
      <c r="BO19" s="23"/>
      <c r="BP19" s="23"/>
      <c r="BQ19" s="23"/>
      <c r="BR19" s="6"/>
      <c r="BS19" s="6"/>
    </row>
    <row r="20" spans="1:81" x14ac:dyDescent="0.25">
      <c r="A20" s="13" t="s">
        <v>79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7">
        <f>SUM(BG13:BG19)</f>
        <v>2678</v>
      </c>
      <c r="BH20" s="27">
        <f t="shared" ref="BH20:BN20" si="7">SUM(BH13:BH19)</f>
        <v>10946</v>
      </c>
      <c r="BI20" s="27">
        <f t="shared" si="7"/>
        <v>1916</v>
      </c>
      <c r="BJ20" s="27">
        <f t="shared" si="7"/>
        <v>3943</v>
      </c>
      <c r="BK20" s="27">
        <f t="shared" si="7"/>
        <v>4840</v>
      </c>
      <c r="BL20" s="27">
        <f t="shared" si="7"/>
        <v>6656</v>
      </c>
      <c r="BM20" s="27">
        <f t="shared" si="7"/>
        <v>6268</v>
      </c>
      <c r="BN20" s="27">
        <f t="shared" si="7"/>
        <v>639</v>
      </c>
      <c r="BO20" s="27"/>
      <c r="BP20" s="27"/>
      <c r="BQ20" s="27"/>
      <c r="BR20" s="12"/>
      <c r="BS20" s="12"/>
      <c r="BT20" s="13"/>
      <c r="BU20" s="13"/>
      <c r="BV20" s="13"/>
      <c r="BW20" s="13"/>
      <c r="BX20" s="13"/>
      <c r="BY20" s="13"/>
      <c r="BZ20" s="13"/>
      <c r="CA20" s="13"/>
      <c r="CB20" s="13"/>
      <c r="CC20" s="13"/>
    </row>
    <row r="21" spans="1:81" x14ac:dyDescent="0.25">
      <c r="A21" s="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6"/>
      <c r="BS21" s="6"/>
    </row>
    <row r="22" spans="1:81" x14ac:dyDescent="0.25">
      <c r="A22" s="5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6"/>
      <c r="BS22" s="6"/>
    </row>
    <row r="23" spans="1:81" x14ac:dyDescent="0.25">
      <c r="A23" s="5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6"/>
      <c r="BS23" s="6"/>
    </row>
    <row r="24" spans="1:81" x14ac:dyDescent="0.25">
      <c r="A24" s="14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3"/>
      <c r="BH24" s="23"/>
      <c r="BI24" s="23"/>
      <c r="BJ24" s="22">
        <v>1550</v>
      </c>
      <c r="BK24" s="22">
        <v>435</v>
      </c>
      <c r="BL24" s="22">
        <v>870</v>
      </c>
      <c r="BM24" s="23">
        <v>365</v>
      </c>
      <c r="BN24" s="23">
        <v>180</v>
      </c>
      <c r="BO24" s="23"/>
      <c r="BP24" s="23"/>
      <c r="BQ24" s="23"/>
      <c r="BR24" s="6"/>
      <c r="BS24" s="6"/>
    </row>
    <row r="25" spans="1:81" x14ac:dyDescent="0.25">
      <c r="A25" s="14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3"/>
      <c r="BH25" s="23"/>
      <c r="BI25" s="23"/>
      <c r="BJ25" s="22">
        <v>120</v>
      </c>
      <c r="BK25" s="22">
        <v>270</v>
      </c>
      <c r="BL25" s="22">
        <v>465</v>
      </c>
      <c r="BM25" s="23">
        <v>1975</v>
      </c>
      <c r="BN25" s="23">
        <v>1160</v>
      </c>
      <c r="BO25" s="23"/>
      <c r="BP25" s="23"/>
      <c r="BQ25" s="23"/>
      <c r="BR25" s="6"/>
      <c r="BS25" s="6"/>
    </row>
    <row r="26" spans="1:81" x14ac:dyDescent="0.25">
      <c r="A26" s="14" t="s">
        <v>20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3"/>
      <c r="BH26" s="23"/>
      <c r="BI26" s="23"/>
      <c r="BJ26" s="22">
        <v>230</v>
      </c>
      <c r="BK26" s="22">
        <v>290</v>
      </c>
      <c r="BL26" s="22">
        <v>245</v>
      </c>
      <c r="BM26" s="23">
        <v>1200</v>
      </c>
      <c r="BN26" s="23">
        <v>695</v>
      </c>
      <c r="BO26" s="23"/>
      <c r="BP26" s="23"/>
      <c r="BQ26" s="23"/>
      <c r="BR26" s="6"/>
      <c r="BS26" s="6"/>
    </row>
    <row r="27" spans="1:81" x14ac:dyDescent="0.25">
      <c r="A27" s="14" t="s">
        <v>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3"/>
      <c r="BH27" s="23"/>
      <c r="BI27" s="23"/>
      <c r="BJ27" s="22">
        <v>250</v>
      </c>
      <c r="BK27" s="22">
        <v>395</v>
      </c>
      <c r="BL27" s="22">
        <v>55</v>
      </c>
      <c r="BM27" s="23">
        <v>585</v>
      </c>
      <c r="BN27" s="23">
        <v>215</v>
      </c>
      <c r="BO27" s="23"/>
      <c r="BP27" s="23"/>
      <c r="BQ27" s="23"/>
      <c r="BR27" s="6"/>
      <c r="BS27" s="6"/>
    </row>
    <row r="28" spans="1:81" x14ac:dyDescent="0.25">
      <c r="A28" s="14" t="s">
        <v>22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3"/>
      <c r="BH28" s="23"/>
      <c r="BI28" s="23"/>
      <c r="BJ28" s="22">
        <v>695</v>
      </c>
      <c r="BK28" s="22">
        <v>145</v>
      </c>
      <c r="BL28" s="22">
        <v>155</v>
      </c>
      <c r="BM28" s="23">
        <v>7625</v>
      </c>
      <c r="BN28" s="23">
        <v>290</v>
      </c>
      <c r="BO28" s="23"/>
      <c r="BP28" s="23"/>
      <c r="BQ28" s="23"/>
      <c r="BR28" s="6"/>
      <c r="BS28" s="6"/>
    </row>
    <row r="29" spans="1:81" x14ac:dyDescent="0.25">
      <c r="A29" s="14" t="s">
        <v>23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3"/>
      <c r="BH29" s="23"/>
      <c r="BI29" s="23"/>
      <c r="BJ29" s="22">
        <v>150</v>
      </c>
      <c r="BK29" s="22">
        <v>655</v>
      </c>
      <c r="BL29" s="22">
        <v>430</v>
      </c>
      <c r="BM29" s="23">
        <v>605</v>
      </c>
      <c r="BN29" s="23">
        <v>585</v>
      </c>
      <c r="BO29" s="23"/>
      <c r="BP29" s="23"/>
      <c r="BQ29" s="23"/>
      <c r="BR29" s="6"/>
      <c r="BS29" s="6"/>
    </row>
    <row r="30" spans="1:81" x14ac:dyDescent="0.25">
      <c r="A30" s="5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2">
        <v>2560</v>
      </c>
      <c r="BH30" s="25">
        <v>8304</v>
      </c>
      <c r="BI30" s="25">
        <v>2568</v>
      </c>
      <c r="BJ30" s="25">
        <f>SUM(BJ23:BJ29)</f>
        <v>2995</v>
      </c>
      <c r="BK30" s="25">
        <f>SUM(BK24:BK29)</f>
        <v>2190</v>
      </c>
      <c r="BL30" s="25">
        <f>SUM(BL24:BL29)</f>
        <v>2220</v>
      </c>
      <c r="BM30" s="25">
        <f>SUM(BM24:BM29)</f>
        <v>12355</v>
      </c>
      <c r="BN30" s="25">
        <f>SUM(BN24:BN29)</f>
        <v>3125</v>
      </c>
      <c r="BO30" s="25"/>
      <c r="BP30" s="25"/>
      <c r="BQ30" s="27"/>
      <c r="BR30" s="6"/>
      <c r="BS30" s="6"/>
    </row>
    <row r="31" spans="1:81" x14ac:dyDescent="0.25">
      <c r="A31" s="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6"/>
      <c r="BS31" s="6"/>
    </row>
    <row r="32" spans="1:81" x14ac:dyDescent="0.25">
      <c r="A32" s="5" t="s">
        <v>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6"/>
      <c r="BS32" s="6"/>
    </row>
    <row r="33" spans="1:71" x14ac:dyDescent="0.25">
      <c r="A33" s="14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3"/>
      <c r="BH33" s="23"/>
      <c r="BI33" s="22">
        <v>940</v>
      </c>
      <c r="BJ33" s="22">
        <v>362</v>
      </c>
      <c r="BK33" s="22">
        <v>695</v>
      </c>
      <c r="BL33" s="22">
        <v>1135</v>
      </c>
      <c r="BM33" s="23">
        <v>2085</v>
      </c>
      <c r="BN33" s="23">
        <v>650</v>
      </c>
      <c r="BO33" s="23"/>
      <c r="BP33" s="23"/>
      <c r="BQ33" s="23"/>
      <c r="BR33" s="6"/>
      <c r="BS33" s="6"/>
    </row>
    <row r="34" spans="1:71" x14ac:dyDescent="0.25">
      <c r="A34" s="14" t="s">
        <v>28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3"/>
      <c r="BH34" s="23"/>
      <c r="BI34" s="22">
        <v>130</v>
      </c>
      <c r="BJ34" s="22">
        <v>30</v>
      </c>
      <c r="BK34" s="22">
        <v>185</v>
      </c>
      <c r="BL34" s="22">
        <v>75</v>
      </c>
      <c r="BM34" s="23">
        <v>1100</v>
      </c>
      <c r="BN34" s="23">
        <v>1185</v>
      </c>
      <c r="BO34" s="23"/>
      <c r="BP34" s="23"/>
      <c r="BQ34" s="23"/>
      <c r="BR34" s="6"/>
      <c r="BS34" s="6"/>
    </row>
    <row r="35" spans="1:71" x14ac:dyDescent="0.25">
      <c r="A35" s="14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3"/>
      <c r="BH35" s="23"/>
      <c r="BI35" s="23"/>
      <c r="BJ35" s="22">
        <v>1015</v>
      </c>
      <c r="BK35" s="22">
        <v>645</v>
      </c>
      <c r="BL35" s="22">
        <v>300</v>
      </c>
      <c r="BM35" s="23">
        <v>360</v>
      </c>
      <c r="BN35" s="23">
        <v>180</v>
      </c>
      <c r="BO35" s="23"/>
      <c r="BP35" s="23"/>
      <c r="BQ35" s="23"/>
      <c r="BR35" s="6"/>
      <c r="BS35" s="6"/>
    </row>
    <row r="36" spans="1:71" x14ac:dyDescent="0.25">
      <c r="A36" s="14" t="s">
        <v>30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3"/>
      <c r="BH36" s="23"/>
      <c r="BI36" s="22">
        <v>240</v>
      </c>
      <c r="BJ36" s="22">
        <v>460</v>
      </c>
      <c r="BK36" s="22">
        <v>670</v>
      </c>
      <c r="BL36" s="22">
        <v>855</v>
      </c>
      <c r="BM36" s="23">
        <v>1410</v>
      </c>
      <c r="BN36" s="23">
        <v>520</v>
      </c>
      <c r="BO36" s="23"/>
      <c r="BP36" s="23"/>
      <c r="BQ36" s="23"/>
      <c r="BR36" s="6"/>
      <c r="BS36" s="6"/>
    </row>
    <row r="37" spans="1:71" x14ac:dyDescent="0.25">
      <c r="A37" s="14" t="s">
        <v>23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3"/>
      <c r="BH37" s="23"/>
      <c r="BI37" s="23"/>
      <c r="BJ37" s="22">
        <v>45</v>
      </c>
      <c r="BK37" s="23"/>
      <c r="BL37" s="23"/>
      <c r="BM37" s="23"/>
      <c r="BN37" s="23"/>
      <c r="BO37" s="23"/>
      <c r="BP37" s="23"/>
      <c r="BQ37" s="23"/>
      <c r="BR37" s="6"/>
      <c r="BS37" s="6"/>
    </row>
    <row r="38" spans="1:71" x14ac:dyDescent="0.25">
      <c r="A38" s="5" t="s">
        <v>31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7"/>
      <c r="BI38" s="25">
        <f t="shared" ref="BI38:BN38" si="8">SUM(BI33:BI37)</f>
        <v>1310</v>
      </c>
      <c r="BJ38" s="25">
        <f t="shared" si="8"/>
        <v>1912</v>
      </c>
      <c r="BK38" s="25">
        <f t="shared" si="8"/>
        <v>2195</v>
      </c>
      <c r="BL38" s="25">
        <f t="shared" si="8"/>
        <v>2365</v>
      </c>
      <c r="BM38" s="25">
        <f t="shared" si="8"/>
        <v>4955</v>
      </c>
      <c r="BN38" s="25">
        <f t="shared" si="8"/>
        <v>2535</v>
      </c>
      <c r="BO38" s="25"/>
      <c r="BP38" s="25"/>
      <c r="BQ38" s="23"/>
      <c r="BR38" s="6"/>
      <c r="BS38" s="6"/>
    </row>
    <row r="39" spans="1:71" x14ac:dyDescent="0.25">
      <c r="A39" s="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6"/>
      <c r="BS39" s="6"/>
    </row>
    <row r="40" spans="1:71" x14ac:dyDescent="0.25">
      <c r="A40" s="5" t="s">
        <v>32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6"/>
      <c r="BS40" s="6"/>
    </row>
    <row r="41" spans="1:71" x14ac:dyDescent="0.25">
      <c r="A41" s="14" t="s">
        <v>33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3"/>
      <c r="BH41" s="23"/>
      <c r="BI41" s="23"/>
      <c r="BJ41" s="22">
        <v>30</v>
      </c>
      <c r="BK41" s="23"/>
      <c r="BL41" s="22">
        <v>30</v>
      </c>
      <c r="BM41" s="23"/>
      <c r="BN41" s="23">
        <v>0</v>
      </c>
      <c r="BO41" s="23"/>
      <c r="BP41" s="23"/>
      <c r="BQ41" s="23"/>
      <c r="BR41" s="6"/>
      <c r="BS41" s="6"/>
    </row>
    <row r="42" spans="1:71" x14ac:dyDescent="0.25">
      <c r="A42" s="14" t="s">
        <v>34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2">
        <v>1555</v>
      </c>
      <c r="BH42" s="22">
        <v>1668</v>
      </c>
      <c r="BI42" s="23"/>
      <c r="BJ42" s="22">
        <v>1255</v>
      </c>
      <c r="BK42" s="22">
        <v>740</v>
      </c>
      <c r="BL42" s="22">
        <v>570</v>
      </c>
      <c r="BM42" s="23">
        <v>875</v>
      </c>
      <c r="BN42" s="23">
        <v>800</v>
      </c>
      <c r="BO42" s="23"/>
      <c r="BP42" s="23"/>
      <c r="BQ42" s="23"/>
      <c r="BR42" s="6"/>
      <c r="BS42" s="6"/>
    </row>
    <row r="43" spans="1:71" x14ac:dyDescent="0.25">
      <c r="A43" s="14" t="s">
        <v>35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3"/>
      <c r="BH43" s="23"/>
      <c r="BI43" s="23"/>
      <c r="BJ43" s="22">
        <v>810</v>
      </c>
      <c r="BK43" s="22">
        <v>1955</v>
      </c>
      <c r="BL43" s="22">
        <v>1975</v>
      </c>
      <c r="BM43" s="23">
        <v>261</v>
      </c>
      <c r="BN43" s="23">
        <v>0</v>
      </c>
      <c r="BO43" s="23"/>
      <c r="BP43" s="23"/>
      <c r="BQ43" s="23"/>
      <c r="BR43" s="6"/>
      <c r="BS43" s="6"/>
    </row>
    <row r="44" spans="1:71" x14ac:dyDescent="0.25">
      <c r="A44" s="5" t="s">
        <v>36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2">
        <f>SUM(BG41:BG43)</f>
        <v>1555</v>
      </c>
      <c r="BH44" s="22">
        <f>SUM(BH41:BH43)</f>
        <v>1668</v>
      </c>
      <c r="BI44" s="22">
        <v>1485</v>
      </c>
      <c r="BJ44" s="22">
        <f>SUM(BJ41:BJ43)</f>
        <v>2095</v>
      </c>
      <c r="BK44" s="22">
        <f>SUM(BK41:BK43)</f>
        <v>2695</v>
      </c>
      <c r="BL44" s="22">
        <f>SUM(BL41:BL43)</f>
        <v>2575</v>
      </c>
      <c r="BM44" s="22">
        <f>SUM(BM41:BM43)</f>
        <v>1136</v>
      </c>
      <c r="BN44" s="22">
        <f>SUM(BN41:BN43)</f>
        <v>800</v>
      </c>
      <c r="BO44" s="22"/>
      <c r="BP44" s="22"/>
      <c r="BQ44" s="23"/>
      <c r="BR44" s="6"/>
      <c r="BS44" s="6"/>
    </row>
    <row r="45" spans="1:71" x14ac:dyDescent="0.25">
      <c r="A45" s="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6"/>
      <c r="BS45" s="6"/>
    </row>
    <row r="46" spans="1:71" x14ac:dyDescent="0.25">
      <c r="A46" s="5" t="s">
        <v>37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6"/>
      <c r="BS46" s="6"/>
    </row>
    <row r="47" spans="1:71" x14ac:dyDescent="0.25">
      <c r="A47" s="14" t="s">
        <v>38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3"/>
      <c r="BH47" s="23"/>
      <c r="BI47" s="23"/>
      <c r="BJ47" s="22">
        <v>295</v>
      </c>
      <c r="BK47" s="22">
        <v>530</v>
      </c>
      <c r="BL47" s="22">
        <v>285</v>
      </c>
      <c r="BM47" s="23">
        <v>480</v>
      </c>
      <c r="BN47" s="23">
        <v>0</v>
      </c>
      <c r="BO47" s="23"/>
      <c r="BP47" s="23"/>
      <c r="BQ47" s="23"/>
      <c r="BR47" s="6"/>
      <c r="BS47" s="6"/>
    </row>
    <row r="48" spans="1:71" x14ac:dyDescent="0.25">
      <c r="A48" s="14" t="s">
        <v>39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3"/>
      <c r="BH48" s="23"/>
      <c r="BI48" s="23"/>
      <c r="BJ48" s="22">
        <v>15</v>
      </c>
      <c r="BK48" s="22">
        <v>10</v>
      </c>
      <c r="BL48" s="22">
        <v>0</v>
      </c>
      <c r="BM48" s="23">
        <v>0</v>
      </c>
      <c r="BN48" s="23">
        <v>0</v>
      </c>
      <c r="BO48" s="23"/>
      <c r="BP48" s="23"/>
      <c r="BQ48" s="23"/>
      <c r="BR48" s="6"/>
      <c r="BS48" s="6"/>
    </row>
    <row r="49" spans="1:71" x14ac:dyDescent="0.25">
      <c r="A49" s="14" t="s">
        <v>40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3"/>
      <c r="BH49" s="23"/>
      <c r="BI49" s="23"/>
      <c r="BJ49" s="22">
        <v>160</v>
      </c>
      <c r="BK49" s="22">
        <v>220</v>
      </c>
      <c r="BL49" s="22">
        <v>635</v>
      </c>
      <c r="BM49" s="23">
        <v>120</v>
      </c>
      <c r="BN49" s="23">
        <v>10</v>
      </c>
      <c r="BO49" s="23"/>
      <c r="BP49" s="23"/>
      <c r="BQ49" s="23"/>
      <c r="BR49" s="6"/>
      <c r="BS49" s="6"/>
    </row>
    <row r="50" spans="1:71" x14ac:dyDescent="0.25">
      <c r="A50" s="14" t="s">
        <v>41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2">
        <v>250</v>
      </c>
      <c r="BH50" s="23"/>
      <c r="BI50" s="22">
        <v>1644</v>
      </c>
      <c r="BJ50" s="22">
        <v>205</v>
      </c>
      <c r="BK50" s="22">
        <v>2705</v>
      </c>
      <c r="BL50" s="22">
        <v>1045</v>
      </c>
      <c r="BM50" s="23">
        <v>305</v>
      </c>
      <c r="BN50" s="23">
        <v>1270</v>
      </c>
      <c r="BO50" s="23"/>
      <c r="BP50" s="23"/>
      <c r="BQ50" s="23"/>
      <c r="BR50" s="6"/>
      <c r="BS50" s="6"/>
    </row>
    <row r="51" spans="1:71" x14ac:dyDescent="0.25">
      <c r="A51" s="14" t="s">
        <v>42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2">
        <v>135</v>
      </c>
      <c r="BH51" s="23"/>
      <c r="BI51" s="23"/>
      <c r="BJ51" s="22">
        <v>110</v>
      </c>
      <c r="BK51" s="22">
        <v>120</v>
      </c>
      <c r="BL51" s="22">
        <v>130</v>
      </c>
      <c r="BM51" s="23">
        <v>205</v>
      </c>
      <c r="BN51" s="23">
        <v>310</v>
      </c>
      <c r="BO51" s="23"/>
      <c r="BP51" s="23"/>
      <c r="BQ51" s="23"/>
      <c r="BR51" s="6"/>
      <c r="BS51" s="6"/>
    </row>
    <row r="52" spans="1:71" x14ac:dyDescent="0.25">
      <c r="A52" s="5" t="s">
        <v>43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5">
        <f>SUM(BG47:BG51)</f>
        <v>385</v>
      </c>
      <c r="BH52" s="27"/>
      <c r="BI52" s="25">
        <f t="shared" ref="BI52:BN52" si="9">SUM(BI47:BI51)</f>
        <v>1644</v>
      </c>
      <c r="BJ52" s="25">
        <f t="shared" si="9"/>
        <v>785</v>
      </c>
      <c r="BK52" s="25">
        <f t="shared" si="9"/>
        <v>3585</v>
      </c>
      <c r="BL52" s="25">
        <f t="shared" si="9"/>
        <v>2095</v>
      </c>
      <c r="BM52" s="25">
        <f t="shared" si="9"/>
        <v>1110</v>
      </c>
      <c r="BN52" s="25">
        <f t="shared" si="9"/>
        <v>1590</v>
      </c>
      <c r="BO52" s="25"/>
      <c r="BP52" s="25"/>
      <c r="BQ52" s="23"/>
      <c r="BR52" s="6"/>
      <c r="BS52" s="6"/>
    </row>
    <row r="53" spans="1:71" x14ac:dyDescent="0.25">
      <c r="A53" s="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6"/>
      <c r="BS53" s="6"/>
    </row>
    <row r="54" spans="1:71" x14ac:dyDescent="0.25">
      <c r="A54" s="5" t="s">
        <v>44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7"/>
      <c r="BG54" s="25">
        <v>7100</v>
      </c>
      <c r="BH54" s="25">
        <v>20256</v>
      </c>
      <c r="BI54" s="25">
        <f t="shared" ref="BI54:BN54" si="10">BI30+BI38+BI44+BI52</f>
        <v>7007</v>
      </c>
      <c r="BJ54" s="25">
        <f t="shared" si="10"/>
        <v>7787</v>
      </c>
      <c r="BK54" s="25">
        <f t="shared" si="10"/>
        <v>10665</v>
      </c>
      <c r="BL54" s="25">
        <f t="shared" si="10"/>
        <v>9255</v>
      </c>
      <c r="BM54" s="25">
        <f t="shared" si="10"/>
        <v>19556</v>
      </c>
      <c r="BN54" s="25">
        <f t="shared" si="10"/>
        <v>8050</v>
      </c>
      <c r="BO54" s="25"/>
      <c r="BP54" s="25"/>
      <c r="BQ54" s="27"/>
      <c r="BR54" s="6"/>
      <c r="BS54" s="6"/>
    </row>
    <row r="55" spans="1:71" x14ac:dyDescent="0.25">
      <c r="A55" s="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6"/>
      <c r="BS55" s="6"/>
    </row>
    <row r="56" spans="1:71" x14ac:dyDescent="0.25">
      <c r="A56" s="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6"/>
      <c r="BS56" s="6"/>
    </row>
    <row r="57" spans="1:71" x14ac:dyDescent="0.25">
      <c r="A57" s="5" t="s">
        <v>45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6"/>
      <c r="BS57" s="6"/>
    </row>
    <row r="58" spans="1:71" x14ac:dyDescent="0.25">
      <c r="A58" s="5" t="s">
        <v>17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6"/>
      <c r="BS58" s="6"/>
    </row>
    <row r="59" spans="1:71" x14ac:dyDescent="0.25">
      <c r="A59" s="14" t="s">
        <v>18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3"/>
      <c r="BH59" s="23"/>
      <c r="BI59" s="23"/>
      <c r="BJ59" s="22">
        <v>55</v>
      </c>
      <c r="BK59" s="22">
        <v>55</v>
      </c>
      <c r="BL59" s="22">
        <v>32</v>
      </c>
      <c r="BM59" s="23">
        <v>25</v>
      </c>
      <c r="BN59" s="23">
        <v>43</v>
      </c>
      <c r="BO59" s="23"/>
      <c r="BP59" s="23"/>
      <c r="BQ59" s="23"/>
      <c r="BR59" s="6"/>
      <c r="BS59" s="6"/>
    </row>
    <row r="60" spans="1:71" x14ac:dyDescent="0.25">
      <c r="A60" s="14" t="s">
        <v>47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3"/>
      <c r="BH60" s="23"/>
      <c r="BI60" s="23"/>
      <c r="BJ60" s="22">
        <v>19</v>
      </c>
      <c r="BK60" s="22">
        <v>18</v>
      </c>
      <c r="BL60" s="22">
        <v>17</v>
      </c>
      <c r="BM60" s="23">
        <v>46</v>
      </c>
      <c r="BN60" s="23">
        <v>13</v>
      </c>
      <c r="BO60" s="23"/>
      <c r="BP60" s="23"/>
      <c r="BQ60" s="23"/>
      <c r="BR60" s="6"/>
      <c r="BS60" s="6"/>
    </row>
    <row r="61" spans="1:71" x14ac:dyDescent="0.25">
      <c r="A61" s="14" t="s">
        <v>20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3"/>
      <c r="BH61" s="23"/>
      <c r="BI61" s="23"/>
      <c r="BJ61" s="22">
        <v>10</v>
      </c>
      <c r="BK61" s="22">
        <v>14</v>
      </c>
      <c r="BL61" s="22">
        <v>11</v>
      </c>
      <c r="BM61" s="23">
        <v>15</v>
      </c>
      <c r="BN61" s="23">
        <v>14</v>
      </c>
      <c r="BO61" s="23"/>
      <c r="BP61" s="23"/>
      <c r="BQ61" s="23"/>
      <c r="BR61" s="6"/>
      <c r="BS61" s="6"/>
    </row>
    <row r="62" spans="1:71" x14ac:dyDescent="0.25">
      <c r="A62" s="14" t="s">
        <v>21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3"/>
      <c r="BH62" s="23"/>
      <c r="BI62" s="23"/>
      <c r="BJ62" s="22">
        <v>11</v>
      </c>
      <c r="BK62" s="22">
        <v>18</v>
      </c>
      <c r="BL62" s="22">
        <v>15</v>
      </c>
      <c r="BM62" s="23">
        <v>25</v>
      </c>
      <c r="BN62" s="23">
        <v>4</v>
      </c>
      <c r="BO62" s="23"/>
      <c r="BP62" s="23"/>
      <c r="BQ62" s="23"/>
      <c r="BR62" s="6"/>
      <c r="BS62" s="6"/>
    </row>
    <row r="63" spans="1:71" x14ac:dyDescent="0.25">
      <c r="A63" s="14" t="s">
        <v>22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2">
        <v>1</v>
      </c>
      <c r="BH63" s="23"/>
      <c r="BI63" s="23"/>
      <c r="BJ63" s="22">
        <v>1</v>
      </c>
      <c r="BK63" s="22">
        <v>2</v>
      </c>
      <c r="BL63" s="22">
        <v>5</v>
      </c>
      <c r="BM63" s="23">
        <v>2</v>
      </c>
      <c r="BN63" s="23">
        <v>1</v>
      </c>
      <c r="BO63" s="23"/>
      <c r="BP63" s="23"/>
      <c r="BQ63" s="23"/>
      <c r="BR63" s="6"/>
      <c r="BS63" s="6"/>
    </row>
    <row r="64" spans="1:71" x14ac:dyDescent="0.25">
      <c r="A64" s="14" t="s">
        <v>50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3"/>
      <c r="BH64" s="23"/>
      <c r="BI64" s="23"/>
      <c r="BJ64" s="23"/>
      <c r="BK64" s="23"/>
      <c r="BL64" s="22">
        <v>57</v>
      </c>
      <c r="BM64" s="23">
        <v>27</v>
      </c>
      <c r="BN64" s="23">
        <v>30</v>
      </c>
      <c r="BO64" s="23"/>
      <c r="BP64" s="23"/>
      <c r="BQ64" s="23"/>
      <c r="BR64" s="6"/>
      <c r="BS64" s="6"/>
    </row>
    <row r="65" spans="1:71" x14ac:dyDescent="0.25">
      <c r="A65" s="5" t="s">
        <v>25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2">
        <v>78</v>
      </c>
      <c r="BH65" s="25">
        <v>73</v>
      </c>
      <c r="BI65" s="25">
        <v>63</v>
      </c>
      <c r="BJ65" s="25">
        <f>SUM(BJ58:BJ63)</f>
        <v>96</v>
      </c>
      <c r="BK65" s="25">
        <f>SUM(BK58:BK63)</f>
        <v>107</v>
      </c>
      <c r="BL65" s="25">
        <f>SUM(BL58:BL64)</f>
        <v>137</v>
      </c>
      <c r="BM65" s="25">
        <f>SUM(BM58:BM64)</f>
        <v>140</v>
      </c>
      <c r="BN65" s="25">
        <f>SUM(BN58:BN64)</f>
        <v>105</v>
      </c>
      <c r="BO65" s="25"/>
      <c r="BP65" s="25"/>
      <c r="BQ65" s="27"/>
      <c r="BR65" s="12"/>
      <c r="BS65" s="12"/>
    </row>
    <row r="66" spans="1:71" x14ac:dyDescent="0.25">
      <c r="A66" s="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6"/>
      <c r="BS66" s="6"/>
    </row>
    <row r="67" spans="1:71" x14ac:dyDescent="0.25">
      <c r="A67" s="5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6"/>
      <c r="BS67" s="6"/>
    </row>
    <row r="68" spans="1:71" x14ac:dyDescent="0.25">
      <c r="A68" s="14" t="s">
        <v>51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2">
        <v>18</v>
      </c>
      <c r="BH68" s="22">
        <v>37</v>
      </c>
      <c r="BI68" s="23"/>
      <c r="BJ68" s="22">
        <v>28</v>
      </c>
      <c r="BK68" s="22">
        <v>19</v>
      </c>
      <c r="BL68" s="22">
        <v>51</v>
      </c>
      <c r="BM68" s="23">
        <v>26</v>
      </c>
      <c r="BN68" s="23">
        <v>32</v>
      </c>
      <c r="BO68" s="23"/>
      <c r="BP68" s="23"/>
      <c r="BQ68" s="23"/>
      <c r="BR68" s="6"/>
      <c r="BS68" s="6"/>
    </row>
    <row r="69" spans="1:71" x14ac:dyDescent="0.25">
      <c r="A69" s="14" t="s">
        <v>52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2">
        <v>16</v>
      </c>
      <c r="BH69" s="23"/>
      <c r="BI69" s="23"/>
      <c r="BJ69" s="22">
        <v>1</v>
      </c>
      <c r="BK69" s="22">
        <v>6</v>
      </c>
      <c r="BL69" s="22">
        <v>3</v>
      </c>
      <c r="BM69" s="23">
        <v>0</v>
      </c>
      <c r="BN69" s="23">
        <v>3</v>
      </c>
      <c r="BO69" s="23"/>
      <c r="BP69" s="23"/>
      <c r="BQ69" s="23"/>
      <c r="BR69" s="6"/>
      <c r="BS69" s="6"/>
    </row>
    <row r="70" spans="1:71" x14ac:dyDescent="0.25">
      <c r="A70" s="5" t="s">
        <v>36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2">
        <f>SUM(BG68:BG69)</f>
        <v>34</v>
      </c>
      <c r="BH70" s="25">
        <f>SUM(BH68:BH69)</f>
        <v>37</v>
      </c>
      <c r="BI70" s="27"/>
      <c r="BJ70" s="25">
        <f>SUM(BJ68:BJ69)</f>
        <v>29</v>
      </c>
      <c r="BK70" s="25">
        <f>SUM(BK68:BK69)</f>
        <v>25</v>
      </c>
      <c r="BL70" s="25">
        <f>SUM(BL68:BL69)</f>
        <v>54</v>
      </c>
      <c r="BM70" s="25">
        <f>SUM(BM68:BM69)</f>
        <v>26</v>
      </c>
      <c r="BN70" s="25">
        <f>SUM(BN68:BN69)</f>
        <v>35</v>
      </c>
      <c r="BO70" s="25"/>
      <c r="BP70" s="25"/>
      <c r="BQ70" s="27"/>
      <c r="BR70" s="12"/>
      <c r="BS70" s="6"/>
    </row>
    <row r="71" spans="1:71" x14ac:dyDescent="0.25">
      <c r="A71" s="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6"/>
      <c r="BS71" s="6"/>
    </row>
    <row r="72" spans="1:71" x14ac:dyDescent="0.25">
      <c r="A72" s="5" t="s">
        <v>37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6"/>
      <c r="BS72" s="6"/>
    </row>
    <row r="73" spans="1:71" x14ac:dyDescent="0.25">
      <c r="A73" s="14" t="s">
        <v>53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3"/>
      <c r="BH73" s="23"/>
      <c r="BI73" s="23"/>
      <c r="BJ73" s="22" t="s">
        <v>46</v>
      </c>
      <c r="BK73" s="23"/>
      <c r="BL73" s="23"/>
      <c r="BM73" s="23"/>
      <c r="BN73" s="23">
        <v>1</v>
      </c>
      <c r="BO73" s="23"/>
      <c r="BP73" s="23"/>
      <c r="BQ73" s="23"/>
      <c r="BR73" s="6"/>
      <c r="BS73" s="6"/>
    </row>
    <row r="74" spans="1:71" x14ac:dyDescent="0.25">
      <c r="A74" s="14" t="s">
        <v>27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2">
        <v>17</v>
      </c>
      <c r="BH74" s="23"/>
      <c r="BI74" s="23"/>
      <c r="BJ74" s="22">
        <v>70</v>
      </c>
      <c r="BK74" s="22">
        <v>87</v>
      </c>
      <c r="BL74" s="22">
        <v>88</v>
      </c>
      <c r="BM74" s="23">
        <v>51</v>
      </c>
      <c r="BN74" s="23">
        <v>57</v>
      </c>
      <c r="BO74" s="23"/>
      <c r="BP74" s="23"/>
      <c r="BQ74" s="23"/>
      <c r="BR74" s="6"/>
      <c r="BS74" s="6"/>
    </row>
    <row r="75" spans="1:71" x14ac:dyDescent="0.25">
      <c r="A75" s="14" t="s">
        <v>54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2">
        <v>11</v>
      </c>
      <c r="BH75" s="22">
        <v>89</v>
      </c>
      <c r="BI75" s="22">
        <v>46</v>
      </c>
      <c r="BJ75" s="22">
        <v>28</v>
      </c>
      <c r="BK75" s="22">
        <v>39</v>
      </c>
      <c r="BL75" s="22">
        <v>33</v>
      </c>
      <c r="BM75" s="23">
        <v>28</v>
      </c>
      <c r="BN75" s="23">
        <v>11</v>
      </c>
      <c r="BO75" s="23"/>
      <c r="BP75" s="23"/>
      <c r="BQ75" s="23"/>
      <c r="BR75" s="6"/>
      <c r="BS75" s="6"/>
    </row>
    <row r="76" spans="1:71" x14ac:dyDescent="0.25">
      <c r="A76" s="14" t="s">
        <v>40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3"/>
      <c r="BH76" s="23"/>
      <c r="BI76" s="23"/>
      <c r="BJ76" s="22">
        <v>2</v>
      </c>
      <c r="BK76" s="22">
        <v>5</v>
      </c>
      <c r="BL76" s="22">
        <v>11</v>
      </c>
      <c r="BM76" s="23">
        <v>4</v>
      </c>
      <c r="BN76" s="23">
        <v>1</v>
      </c>
      <c r="BO76" s="23"/>
      <c r="BP76" s="23"/>
      <c r="BQ76" s="23"/>
      <c r="BR76" s="6"/>
      <c r="BS76" s="6"/>
    </row>
    <row r="77" spans="1:71" x14ac:dyDescent="0.25">
      <c r="A77" s="14" t="s">
        <v>55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2">
        <v>28</v>
      </c>
      <c r="BH77" s="22">
        <v>40</v>
      </c>
      <c r="BI77" s="23"/>
      <c r="BJ77" s="22">
        <v>21</v>
      </c>
      <c r="BK77" s="22">
        <v>19</v>
      </c>
      <c r="BL77" s="22">
        <v>21</v>
      </c>
      <c r="BM77" s="23">
        <v>39</v>
      </c>
      <c r="BN77" s="23">
        <v>15</v>
      </c>
      <c r="BO77" s="23"/>
      <c r="BP77" s="23"/>
      <c r="BQ77" s="23"/>
      <c r="BR77" s="6"/>
      <c r="BS77" s="6"/>
    </row>
    <row r="78" spans="1:71" x14ac:dyDescent="0.25">
      <c r="A78" s="14" t="s">
        <v>56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3"/>
      <c r="BH78" s="23"/>
      <c r="BI78" s="23"/>
      <c r="BJ78" s="22">
        <v>66</v>
      </c>
      <c r="BK78" s="22">
        <v>7</v>
      </c>
      <c r="BL78" s="22">
        <v>28</v>
      </c>
      <c r="BM78" s="23">
        <v>0</v>
      </c>
      <c r="BN78" s="23">
        <v>7</v>
      </c>
      <c r="BO78" s="23"/>
      <c r="BP78" s="23"/>
      <c r="BQ78" s="23"/>
      <c r="BR78" s="6"/>
      <c r="BS78" s="6"/>
    </row>
    <row r="79" spans="1:71" x14ac:dyDescent="0.25">
      <c r="A79" s="14" t="s">
        <v>57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3"/>
      <c r="BH79" s="23"/>
      <c r="BI79" s="23"/>
      <c r="BJ79" s="22"/>
      <c r="BK79" s="22"/>
      <c r="BL79" s="22"/>
      <c r="BM79" s="23">
        <v>4</v>
      </c>
      <c r="BN79" s="23">
        <v>1</v>
      </c>
      <c r="BO79" s="23"/>
      <c r="BP79" s="23"/>
      <c r="BQ79" s="23"/>
      <c r="BR79" s="6"/>
      <c r="BS79" s="6"/>
    </row>
    <row r="80" spans="1:71" x14ac:dyDescent="0.25">
      <c r="A80" s="14" t="s">
        <v>23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2">
        <v>17</v>
      </c>
      <c r="BH80" s="23"/>
      <c r="BI80" s="23"/>
      <c r="BJ80" s="22" t="s">
        <v>46</v>
      </c>
      <c r="BK80" s="23"/>
      <c r="BL80" s="23"/>
      <c r="BM80" s="23">
        <v>0</v>
      </c>
      <c r="BN80" s="23">
        <v>3</v>
      </c>
      <c r="BO80" s="23"/>
      <c r="BP80" s="23"/>
      <c r="BQ80" s="23"/>
      <c r="BR80" s="6"/>
      <c r="BS80" s="6"/>
    </row>
    <row r="81" spans="1:71" x14ac:dyDescent="0.25">
      <c r="A81" s="5" t="s">
        <v>80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2">
        <f>SUM(BG73:BG80)</f>
        <v>73</v>
      </c>
      <c r="BH81" s="25">
        <f>SUM(BH73:BH80)-BH75</f>
        <v>40</v>
      </c>
      <c r="BI81" s="25">
        <f t="shared" ref="BI81:BN81" si="11">SUM(BI73:BI80)-BI75</f>
        <v>0</v>
      </c>
      <c r="BJ81" s="25">
        <f t="shared" si="11"/>
        <v>159</v>
      </c>
      <c r="BK81" s="25">
        <f t="shared" si="11"/>
        <v>118</v>
      </c>
      <c r="BL81" s="25">
        <f t="shared" si="11"/>
        <v>148</v>
      </c>
      <c r="BM81" s="25">
        <f t="shared" si="11"/>
        <v>98</v>
      </c>
      <c r="BN81" s="25">
        <f t="shared" si="11"/>
        <v>85</v>
      </c>
      <c r="BO81" s="25"/>
      <c r="BP81" s="25"/>
      <c r="BQ81" s="27"/>
      <c r="BR81" s="6"/>
      <c r="BS81" s="6"/>
    </row>
    <row r="82" spans="1:71" x14ac:dyDescent="0.25">
      <c r="A82" s="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6"/>
      <c r="BS82" s="6"/>
    </row>
    <row r="83" spans="1:71" x14ac:dyDescent="0.25">
      <c r="A83" s="5" t="s">
        <v>58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5">
        <f>BG65+BG70+BG81</f>
        <v>185</v>
      </c>
      <c r="BH83" s="25">
        <f>BH65+BH70+BH81+BH75</f>
        <v>239</v>
      </c>
      <c r="BI83" s="25">
        <f t="shared" ref="BI83:BN83" si="12">BI65+BI70+BI81+BI75</f>
        <v>109</v>
      </c>
      <c r="BJ83" s="25">
        <f t="shared" si="12"/>
        <v>312</v>
      </c>
      <c r="BK83" s="25">
        <f t="shared" si="12"/>
        <v>289</v>
      </c>
      <c r="BL83" s="25">
        <f t="shared" si="12"/>
        <v>372</v>
      </c>
      <c r="BM83" s="25">
        <f t="shared" si="12"/>
        <v>292</v>
      </c>
      <c r="BN83" s="25">
        <f t="shared" si="12"/>
        <v>236</v>
      </c>
      <c r="BO83" s="25"/>
      <c r="BP83" s="25"/>
      <c r="BQ83" s="27"/>
      <c r="BR83" s="6"/>
      <c r="BS83" s="6"/>
    </row>
    <row r="84" spans="1:71" x14ac:dyDescent="0.25">
      <c r="A84" s="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6"/>
      <c r="BS84" s="6"/>
    </row>
    <row r="85" spans="1:71" x14ac:dyDescent="0.25">
      <c r="A85" s="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6"/>
      <c r="BS85" s="6"/>
    </row>
    <row r="86" spans="1:71" x14ac:dyDescent="0.25">
      <c r="A86" s="5" t="s">
        <v>59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6"/>
      <c r="BS86" s="6"/>
    </row>
    <row r="87" spans="1:71" x14ac:dyDescent="0.25">
      <c r="A87" s="14" t="s">
        <v>60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3"/>
      <c r="BH87" s="23"/>
      <c r="BI87" s="23"/>
      <c r="BJ87" s="22">
        <f>BJ88-BI88</f>
        <v>5280</v>
      </c>
      <c r="BK87" s="22">
        <f>BK88-BJ88</f>
        <v>8343</v>
      </c>
      <c r="BL87" s="22">
        <f>BL88-BK88</f>
        <v>5452</v>
      </c>
      <c r="BM87" s="23">
        <v>5481</v>
      </c>
      <c r="BN87" s="23">
        <f>BN88-BM88</f>
        <v>5212</v>
      </c>
      <c r="BO87" s="23"/>
      <c r="BP87" s="23"/>
      <c r="BQ87" s="23"/>
      <c r="BR87" s="6"/>
      <c r="BS87" s="6"/>
    </row>
    <row r="88" spans="1:71" x14ac:dyDescent="0.25">
      <c r="A88" s="14" t="s">
        <v>61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3"/>
      <c r="BH88" s="23"/>
      <c r="BI88" s="25">
        <v>5000</v>
      </c>
      <c r="BJ88" s="25">
        <v>10280</v>
      </c>
      <c r="BK88" s="25">
        <v>18623</v>
      </c>
      <c r="BL88" s="25">
        <v>24075</v>
      </c>
      <c r="BM88" s="27">
        <f>BL88+BM87</f>
        <v>29556</v>
      </c>
      <c r="BN88" s="27">
        <v>34768</v>
      </c>
      <c r="BO88" s="27"/>
      <c r="BP88" s="27"/>
      <c r="BQ88" s="23"/>
      <c r="BR88" s="6"/>
      <c r="BS88" s="6"/>
    </row>
    <row r="89" spans="1:71" x14ac:dyDescent="0.25">
      <c r="A89" s="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6"/>
      <c r="BS89" s="6"/>
    </row>
    <row r="90" spans="1:71" x14ac:dyDescent="0.25">
      <c r="A90" s="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6"/>
      <c r="BS90" s="6"/>
    </row>
    <row r="91" spans="1:71" x14ac:dyDescent="0.25">
      <c r="A91" s="5" t="s">
        <v>62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6"/>
      <c r="BS91" s="6"/>
    </row>
    <row r="92" spans="1:7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 t="s">
        <v>63</v>
      </c>
      <c r="BL92" s="24" t="s">
        <v>63</v>
      </c>
      <c r="BM92" s="24">
        <v>25</v>
      </c>
      <c r="BN92" s="24" t="s">
        <v>66</v>
      </c>
      <c r="BO92" s="24"/>
      <c r="BP92" s="24"/>
      <c r="BQ92" s="24"/>
    </row>
    <row r="93" spans="1:71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 t="s">
        <v>65</v>
      </c>
      <c r="BL93" s="24" t="s">
        <v>65</v>
      </c>
      <c r="BM93" s="24">
        <v>37</v>
      </c>
      <c r="BN93" s="24" t="s">
        <v>81</v>
      </c>
      <c r="BO93" s="24"/>
      <c r="BP93" s="24"/>
      <c r="BQ93" s="24"/>
    </row>
    <row r="94" spans="1:71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 t="s">
        <v>67</v>
      </c>
      <c r="BM94" s="24">
        <v>90</v>
      </c>
      <c r="BN94" s="24" t="s">
        <v>82</v>
      </c>
      <c r="BO94" s="24"/>
      <c r="BP94" s="24"/>
      <c r="BQ94" s="24"/>
    </row>
    <row r="95" spans="1:7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>
        <v>30</v>
      </c>
      <c r="BN95" s="24" t="s">
        <v>83</v>
      </c>
      <c r="BO95" s="24"/>
      <c r="BP95" s="24"/>
      <c r="BQ95" s="24"/>
    </row>
    <row r="96" spans="1:7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>
        <v>90</v>
      </c>
      <c r="BN96" s="24" t="s">
        <v>63</v>
      </c>
      <c r="BO96" s="24"/>
      <c r="BP96" s="24"/>
      <c r="BQ96" s="24"/>
    </row>
    <row r="97" spans="1:7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>
        <v>22</v>
      </c>
      <c r="BN97" s="24"/>
      <c r="BO97" s="24"/>
      <c r="BP97" s="24"/>
      <c r="BQ97" s="24"/>
    </row>
    <row r="98" spans="1:7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>
        <v>42</v>
      </c>
      <c r="BN98" s="24"/>
      <c r="BO98" s="24"/>
      <c r="BP98" s="24"/>
      <c r="BQ98" s="24"/>
    </row>
    <row r="99" spans="1:7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8">
        <f>SUM(BM92:BM98)</f>
        <v>336</v>
      </c>
      <c r="BN99" s="28"/>
      <c r="BO99" s="28"/>
      <c r="BP99" s="28"/>
      <c r="BQ99" s="24"/>
    </row>
    <row r="100" spans="1:71" x14ac:dyDescent="0.25">
      <c r="A100" s="13" t="s">
        <v>84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</row>
    <row r="101" spans="1:71" x14ac:dyDescent="0.25">
      <c r="A101" t="s">
        <v>77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>
        <v>108</v>
      </c>
      <c r="BN101" s="24"/>
      <c r="BO101" s="24"/>
      <c r="BP101" s="24"/>
      <c r="BQ101" s="24"/>
    </row>
    <row r="102" spans="1:71" ht="15" x14ac:dyDescent="0.25">
      <c r="A102" t="s">
        <v>78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1"/>
      <c r="BH102" s="21"/>
      <c r="BI102" s="21"/>
      <c r="BJ102" s="21"/>
      <c r="BK102" s="21"/>
      <c r="BL102" s="21"/>
      <c r="BM102" s="23">
        <v>1911</v>
      </c>
      <c r="BN102" s="23"/>
      <c r="BO102" s="23"/>
      <c r="BP102" s="23"/>
      <c r="BQ102" s="23"/>
      <c r="BR102" s="1"/>
      <c r="BS102" s="1"/>
    </row>
    <row r="103" spans="1:71" ht="15" x14ac:dyDescent="0.25"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</sheetData>
  <phoneticPr fontId="0" type="noConversion"/>
  <printOptions gridLinesSet="0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P74" transitionEvaluation="1"/>
  <dimension ref="A1:CA103"/>
  <sheetViews>
    <sheetView showGridLines="0" topLeftCell="BP74" workbookViewId="0">
      <selection activeCell="BQ80" sqref="BQ80"/>
    </sheetView>
  </sheetViews>
  <sheetFormatPr defaultColWidth="13.33203125" defaultRowHeight="13.2" x14ac:dyDescent="0.25"/>
  <cols>
    <col min="1" max="1" width="30.44140625" customWidth="1"/>
    <col min="60" max="60" width="11.33203125" customWidth="1"/>
    <col min="62" max="62" width="11.109375" customWidth="1"/>
    <col min="64" max="64" width="12.6640625" customWidth="1"/>
    <col min="66" max="66" width="11.33203125" customWidth="1"/>
    <col min="68" max="68" width="11.77734375" customWidth="1"/>
    <col min="70" max="70" width="13.33203125" customWidth="1"/>
  </cols>
  <sheetData>
    <row r="1" spans="1:78" x14ac:dyDescent="0.25">
      <c r="A1" s="9"/>
    </row>
    <row r="2" spans="1:78" ht="15" x14ac:dyDescent="0.25">
      <c r="A2" s="9"/>
      <c r="B2" s="2">
        <v>1931</v>
      </c>
      <c r="C2" s="2">
        <v>1932</v>
      </c>
      <c r="D2" s="2">
        <v>1933</v>
      </c>
      <c r="E2" s="2">
        <v>1934</v>
      </c>
      <c r="F2" s="2">
        <v>1935</v>
      </c>
      <c r="G2" s="2">
        <v>1936</v>
      </c>
      <c r="H2" s="2">
        <v>1938</v>
      </c>
      <c r="I2" s="2">
        <v>1939</v>
      </c>
      <c r="J2" s="2">
        <v>1940</v>
      </c>
      <c r="K2" s="2">
        <v>1941</v>
      </c>
      <c r="L2" s="2">
        <v>1942</v>
      </c>
      <c r="M2" s="2">
        <v>1943</v>
      </c>
      <c r="N2" s="2">
        <v>1944</v>
      </c>
      <c r="O2" s="2">
        <v>1945</v>
      </c>
      <c r="P2" s="2">
        <v>1946</v>
      </c>
      <c r="Q2" s="2">
        <v>1947</v>
      </c>
      <c r="R2" s="2">
        <v>1948</v>
      </c>
      <c r="S2" s="2">
        <v>1949</v>
      </c>
      <c r="T2" s="2">
        <v>1950</v>
      </c>
      <c r="U2" s="2">
        <v>1951</v>
      </c>
      <c r="V2" s="2">
        <v>1952</v>
      </c>
      <c r="W2" s="2">
        <v>1953</v>
      </c>
      <c r="X2" s="2">
        <v>1954</v>
      </c>
      <c r="Y2" s="2">
        <v>1955</v>
      </c>
      <c r="Z2" s="2">
        <v>1956</v>
      </c>
      <c r="AA2" s="2">
        <v>1957</v>
      </c>
      <c r="AB2" s="2">
        <v>1958</v>
      </c>
      <c r="AC2" s="2">
        <v>1959</v>
      </c>
      <c r="AD2" s="2">
        <v>1960</v>
      </c>
      <c r="AE2" s="2">
        <v>1961</v>
      </c>
      <c r="AF2" s="2">
        <v>1962</v>
      </c>
      <c r="AG2" s="2">
        <v>1963</v>
      </c>
      <c r="AH2" s="2">
        <v>1964</v>
      </c>
      <c r="AI2" s="2">
        <v>1965</v>
      </c>
      <c r="AJ2" s="2">
        <v>1966</v>
      </c>
      <c r="AK2" s="2">
        <v>1967</v>
      </c>
      <c r="AL2" s="2">
        <v>1968</v>
      </c>
      <c r="AM2" s="2">
        <v>1969</v>
      </c>
      <c r="AN2" s="2">
        <v>1970</v>
      </c>
      <c r="AO2" s="2">
        <v>1971</v>
      </c>
      <c r="AP2" s="2">
        <v>1972</v>
      </c>
      <c r="AQ2" s="2">
        <v>1973</v>
      </c>
      <c r="AR2" s="2">
        <v>1974</v>
      </c>
      <c r="AS2" s="2">
        <v>1975</v>
      </c>
      <c r="AT2" s="2">
        <v>1976</v>
      </c>
      <c r="AU2" s="2">
        <v>1977</v>
      </c>
      <c r="AV2" s="2">
        <v>1978</v>
      </c>
      <c r="AW2" s="2">
        <v>1979</v>
      </c>
      <c r="AX2" s="2">
        <v>1980</v>
      </c>
      <c r="AY2" s="2">
        <v>1981</v>
      </c>
      <c r="AZ2" s="2">
        <v>1982</v>
      </c>
      <c r="BA2" s="2">
        <v>1983</v>
      </c>
      <c r="BB2" s="2">
        <v>1984</v>
      </c>
      <c r="BC2" s="2">
        <v>1985</v>
      </c>
      <c r="BD2" s="2">
        <v>1986</v>
      </c>
      <c r="BE2" s="2">
        <v>1987</v>
      </c>
      <c r="BF2" s="2">
        <v>1988</v>
      </c>
      <c r="BG2" s="2">
        <v>1989</v>
      </c>
      <c r="BH2" s="2">
        <v>1989</v>
      </c>
      <c r="BI2" s="2">
        <v>1990</v>
      </c>
      <c r="BJ2" s="2">
        <v>1990</v>
      </c>
      <c r="BK2" s="2">
        <v>1991</v>
      </c>
      <c r="BL2" s="2">
        <v>1991</v>
      </c>
      <c r="BM2" s="2">
        <v>1992</v>
      </c>
      <c r="BN2" s="2">
        <v>1992</v>
      </c>
      <c r="BO2" s="2">
        <v>1993</v>
      </c>
      <c r="BP2" s="2">
        <v>1993</v>
      </c>
      <c r="BQ2" s="2">
        <v>1994</v>
      </c>
      <c r="BR2" s="2">
        <v>1994</v>
      </c>
      <c r="BS2" s="4">
        <v>1995</v>
      </c>
      <c r="BT2" s="4">
        <v>1995</v>
      </c>
      <c r="BU2" s="4"/>
      <c r="BV2" s="1"/>
      <c r="BW2" s="1"/>
      <c r="BX2" s="1"/>
      <c r="BY2" s="1"/>
      <c r="BZ2" s="1"/>
    </row>
    <row r="3" spans="1:78" x14ac:dyDescent="0.25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0"/>
      <c r="BF3" s="10"/>
      <c r="BG3" s="10" t="s">
        <v>0</v>
      </c>
      <c r="BH3" s="10" t="s">
        <v>1</v>
      </c>
      <c r="BI3" s="10" t="s">
        <v>0</v>
      </c>
      <c r="BJ3" s="10" t="s">
        <v>1</v>
      </c>
      <c r="BK3" s="10" t="s">
        <v>0</v>
      </c>
      <c r="BL3" s="10" t="s">
        <v>1</v>
      </c>
      <c r="BM3" s="10" t="s">
        <v>0</v>
      </c>
      <c r="BN3" s="10" t="s">
        <v>1</v>
      </c>
      <c r="BO3" s="10" t="s">
        <v>0</v>
      </c>
      <c r="BP3" s="10" t="s">
        <v>1</v>
      </c>
      <c r="BQ3" s="10" t="s">
        <v>0</v>
      </c>
      <c r="BR3" s="10" t="s">
        <v>1</v>
      </c>
      <c r="BS3" s="10" t="s">
        <v>0</v>
      </c>
      <c r="BT3" s="10" t="s">
        <v>1</v>
      </c>
      <c r="BU3" s="10"/>
    </row>
    <row r="4" spans="1:78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x14ac:dyDescent="0.25">
      <c r="A5" s="14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15">
        <v>289</v>
      </c>
      <c r="BH5" s="9"/>
      <c r="BI5" s="15">
        <v>422</v>
      </c>
      <c r="BJ5" s="9"/>
      <c r="BK5" s="15">
        <v>1723</v>
      </c>
      <c r="BL5" s="9"/>
      <c r="BM5" s="15">
        <v>355</v>
      </c>
      <c r="BN5" s="9"/>
      <c r="BO5" s="15">
        <v>637</v>
      </c>
      <c r="BP5" s="9"/>
      <c r="BQ5" s="15">
        <v>601</v>
      </c>
      <c r="BR5" s="15">
        <v>9</v>
      </c>
      <c r="BS5" s="9">
        <v>859</v>
      </c>
      <c r="BT5" s="9">
        <v>8</v>
      </c>
      <c r="BU5" s="9"/>
      <c r="BV5" s="9"/>
      <c r="BW5" s="9"/>
      <c r="BX5" s="9"/>
      <c r="BY5" s="9"/>
      <c r="BZ5" s="9"/>
    </row>
    <row r="6" spans="1:78" x14ac:dyDescent="0.25">
      <c r="A6" s="14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15">
        <v>0</v>
      </c>
      <c r="BH6" s="9"/>
      <c r="BI6" s="15">
        <v>100</v>
      </c>
      <c r="BJ6" s="9"/>
      <c r="BK6" s="15">
        <v>127</v>
      </c>
      <c r="BL6" s="9"/>
      <c r="BM6" s="15">
        <v>41</v>
      </c>
      <c r="BN6" s="9"/>
      <c r="BO6" s="15">
        <v>102</v>
      </c>
      <c r="BP6" s="9"/>
      <c r="BQ6" s="15">
        <v>829</v>
      </c>
      <c r="BR6" s="15">
        <v>15</v>
      </c>
      <c r="BS6" s="9">
        <v>687</v>
      </c>
      <c r="BT6" s="9">
        <v>14</v>
      </c>
      <c r="BU6" s="9"/>
      <c r="BV6" s="9"/>
      <c r="BW6" s="9"/>
      <c r="BX6" s="9"/>
      <c r="BY6" s="9"/>
      <c r="BZ6" s="9"/>
    </row>
    <row r="7" spans="1:78" x14ac:dyDescent="0.25">
      <c r="A7" s="14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15">
        <v>489</v>
      </c>
      <c r="BN7" s="9"/>
      <c r="BO7" s="15">
        <v>893</v>
      </c>
      <c r="BP7" s="9"/>
      <c r="BQ7" s="15">
        <v>916</v>
      </c>
      <c r="BR7" s="9"/>
      <c r="BS7" s="9">
        <v>746</v>
      </c>
      <c r="BT7" s="9"/>
      <c r="BU7" s="9"/>
      <c r="BV7" s="9"/>
      <c r="BW7" s="9"/>
      <c r="BX7" s="9"/>
      <c r="BY7" s="9"/>
      <c r="BZ7" s="9"/>
    </row>
    <row r="8" spans="1:7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x14ac:dyDescent="0.25">
      <c r="A9" s="5" t="s">
        <v>6</v>
      </c>
      <c r="B9" s="8">
        <v>0</v>
      </c>
      <c r="C9" s="8">
        <v>2147</v>
      </c>
      <c r="D9" s="8">
        <v>5684</v>
      </c>
      <c r="E9" s="8">
        <v>10599</v>
      </c>
      <c r="F9" s="8">
        <v>15000</v>
      </c>
      <c r="G9" s="8">
        <v>19857</v>
      </c>
      <c r="H9" s="8">
        <v>23608</v>
      </c>
      <c r="I9" s="8">
        <v>31852</v>
      </c>
      <c r="J9" s="8">
        <v>37937</v>
      </c>
      <c r="K9" s="8">
        <v>46128</v>
      </c>
      <c r="L9" s="8">
        <v>50968</v>
      </c>
      <c r="M9" s="8">
        <v>55968</v>
      </c>
      <c r="N9" s="8">
        <v>61890</v>
      </c>
      <c r="O9" s="8">
        <v>64488</v>
      </c>
      <c r="P9" s="8">
        <v>67085</v>
      </c>
      <c r="Q9" s="8">
        <v>74726</v>
      </c>
      <c r="R9" s="8">
        <v>78040</v>
      </c>
      <c r="S9" s="8">
        <v>79704</v>
      </c>
      <c r="T9" s="8">
        <v>80951</v>
      </c>
      <c r="U9" s="8">
        <v>84354</v>
      </c>
      <c r="V9" s="8">
        <v>86291</v>
      </c>
      <c r="W9" s="8">
        <v>89812</v>
      </c>
      <c r="X9" s="8">
        <v>93677</v>
      </c>
      <c r="Y9" s="8">
        <v>95657</v>
      </c>
      <c r="Z9" s="8">
        <v>96807</v>
      </c>
      <c r="AA9" s="8">
        <v>97367</v>
      </c>
      <c r="AB9" s="8">
        <v>98226</v>
      </c>
      <c r="AC9" s="8">
        <v>99201</v>
      </c>
      <c r="AD9" s="8">
        <v>100044</v>
      </c>
      <c r="AE9" s="8">
        <v>102544</v>
      </c>
      <c r="AF9" s="8">
        <v>104401</v>
      </c>
      <c r="AG9" s="8">
        <v>106190</v>
      </c>
      <c r="AH9" s="8">
        <v>108235</v>
      </c>
      <c r="AI9" s="8">
        <v>110795</v>
      </c>
      <c r="AJ9" s="8">
        <v>113980</v>
      </c>
      <c r="AK9" s="8">
        <v>117030</v>
      </c>
      <c r="AL9" s="8">
        <v>120135</v>
      </c>
      <c r="AM9" s="8">
        <v>125325</v>
      </c>
      <c r="AN9" s="8">
        <v>128355</v>
      </c>
      <c r="AO9" s="8">
        <v>130086</v>
      </c>
      <c r="AP9" s="8">
        <v>133718</v>
      </c>
      <c r="AQ9" s="8">
        <v>136910</v>
      </c>
      <c r="AR9" s="8">
        <v>139396</v>
      </c>
      <c r="AS9" s="8">
        <v>143335</v>
      </c>
      <c r="AT9" s="8">
        <v>146336</v>
      </c>
      <c r="AU9" s="8">
        <v>151337</v>
      </c>
      <c r="AV9" s="8">
        <v>156533</v>
      </c>
      <c r="AW9" s="8">
        <v>163465</v>
      </c>
      <c r="AX9" s="8">
        <v>166111</v>
      </c>
      <c r="AY9" s="8">
        <v>172757</v>
      </c>
      <c r="AZ9" s="8">
        <v>176071</v>
      </c>
      <c r="BA9" s="8">
        <v>182220</v>
      </c>
      <c r="BB9" s="8">
        <v>186565</v>
      </c>
      <c r="BC9" s="8">
        <v>191653</v>
      </c>
      <c r="BD9" s="8">
        <v>196719</v>
      </c>
      <c r="BE9" s="8">
        <v>200025</v>
      </c>
      <c r="BF9" s="8">
        <v>203949</v>
      </c>
      <c r="BG9" s="8">
        <v>206134</v>
      </c>
      <c r="BH9" s="6"/>
      <c r="BI9" s="8">
        <v>206993</v>
      </c>
      <c r="BJ9" s="6"/>
      <c r="BK9" s="8">
        <v>208540</v>
      </c>
      <c r="BL9" s="6"/>
      <c r="BM9" s="8">
        <v>209418</v>
      </c>
      <c r="BN9" s="6"/>
      <c r="BO9" s="8">
        <v>211001</v>
      </c>
      <c r="BP9" s="6"/>
      <c r="BQ9" s="8">
        <v>213500</v>
      </c>
      <c r="BR9" s="6"/>
      <c r="BS9" s="6">
        <v>218030</v>
      </c>
      <c r="BT9" s="6"/>
      <c r="BU9" s="6"/>
      <c r="BV9" s="6"/>
      <c r="BW9" s="6"/>
      <c r="BX9" s="6"/>
      <c r="BY9" s="6"/>
      <c r="BZ9" s="6"/>
    </row>
    <row r="10" spans="1:78" x14ac:dyDescent="0.25">
      <c r="A10" s="5" t="s">
        <v>7</v>
      </c>
      <c r="B10" s="6"/>
      <c r="C10" s="8">
        <f t="shared" ref="C10:L10" si="0">C9-B9</f>
        <v>2147</v>
      </c>
      <c r="D10" s="8">
        <f t="shared" si="0"/>
        <v>3537</v>
      </c>
      <c r="E10" s="8">
        <f t="shared" si="0"/>
        <v>4915</v>
      </c>
      <c r="F10" s="8">
        <f t="shared" si="0"/>
        <v>4401</v>
      </c>
      <c r="G10" s="8">
        <f t="shared" si="0"/>
        <v>4857</v>
      </c>
      <c r="H10" s="8">
        <f t="shared" si="0"/>
        <v>3751</v>
      </c>
      <c r="I10" s="8">
        <f t="shared" si="0"/>
        <v>8244</v>
      </c>
      <c r="J10" s="8">
        <f t="shared" si="0"/>
        <v>6085</v>
      </c>
      <c r="K10" s="8">
        <f t="shared" si="0"/>
        <v>8191</v>
      </c>
      <c r="L10" s="8">
        <f t="shared" si="0"/>
        <v>4840</v>
      </c>
      <c r="M10" s="8">
        <f t="shared" ref="M10:V10" si="1">M9-L9</f>
        <v>5000</v>
      </c>
      <c r="N10" s="8">
        <f t="shared" si="1"/>
        <v>5922</v>
      </c>
      <c r="O10" s="8">
        <f t="shared" si="1"/>
        <v>2598</v>
      </c>
      <c r="P10" s="8">
        <f t="shared" si="1"/>
        <v>2597</v>
      </c>
      <c r="Q10" s="8">
        <f t="shared" si="1"/>
        <v>7641</v>
      </c>
      <c r="R10" s="8">
        <f t="shared" si="1"/>
        <v>3314</v>
      </c>
      <c r="S10" s="8">
        <f t="shared" si="1"/>
        <v>1664</v>
      </c>
      <c r="T10" s="8">
        <f t="shared" si="1"/>
        <v>1247</v>
      </c>
      <c r="U10" s="8">
        <f t="shared" si="1"/>
        <v>3403</v>
      </c>
      <c r="V10" s="8">
        <f t="shared" si="1"/>
        <v>1937</v>
      </c>
      <c r="W10" s="8">
        <f t="shared" ref="W10:AF10" si="2">W9-V9</f>
        <v>3521</v>
      </c>
      <c r="X10" s="8">
        <f t="shared" si="2"/>
        <v>3865</v>
      </c>
      <c r="Y10" s="8">
        <f t="shared" si="2"/>
        <v>1980</v>
      </c>
      <c r="Z10" s="8">
        <f t="shared" si="2"/>
        <v>1150</v>
      </c>
      <c r="AA10" s="8">
        <f t="shared" si="2"/>
        <v>560</v>
      </c>
      <c r="AB10" s="8">
        <f t="shared" si="2"/>
        <v>859</v>
      </c>
      <c r="AC10" s="8">
        <f t="shared" si="2"/>
        <v>975</v>
      </c>
      <c r="AD10" s="8">
        <f t="shared" si="2"/>
        <v>843</v>
      </c>
      <c r="AE10" s="8">
        <f t="shared" si="2"/>
        <v>2500</v>
      </c>
      <c r="AF10" s="8">
        <f t="shared" si="2"/>
        <v>1857</v>
      </c>
      <c r="AG10" s="8">
        <f t="shared" ref="AG10:AP10" si="3">AG9-AF9</f>
        <v>1789</v>
      </c>
      <c r="AH10" s="8">
        <f t="shared" si="3"/>
        <v>2045</v>
      </c>
      <c r="AI10" s="8">
        <f t="shared" si="3"/>
        <v>2560</v>
      </c>
      <c r="AJ10" s="8">
        <f t="shared" si="3"/>
        <v>3185</v>
      </c>
      <c r="AK10" s="8">
        <f t="shared" si="3"/>
        <v>3050</v>
      </c>
      <c r="AL10" s="8">
        <f t="shared" si="3"/>
        <v>3105</v>
      </c>
      <c r="AM10" s="8">
        <f t="shared" si="3"/>
        <v>5190</v>
      </c>
      <c r="AN10" s="8">
        <f t="shared" si="3"/>
        <v>3030</v>
      </c>
      <c r="AO10" s="8">
        <f t="shared" si="3"/>
        <v>1731</v>
      </c>
      <c r="AP10" s="8">
        <f t="shared" si="3"/>
        <v>3632</v>
      </c>
      <c r="AQ10" s="8">
        <f t="shared" ref="AQ10:AZ10" si="4">AQ9-AP9</f>
        <v>3192</v>
      </c>
      <c r="AR10" s="8">
        <f t="shared" si="4"/>
        <v>2486</v>
      </c>
      <c r="AS10" s="8">
        <f t="shared" si="4"/>
        <v>3939</v>
      </c>
      <c r="AT10" s="8">
        <f t="shared" si="4"/>
        <v>3001</v>
      </c>
      <c r="AU10" s="8">
        <f t="shared" si="4"/>
        <v>5001</v>
      </c>
      <c r="AV10" s="8">
        <f t="shared" si="4"/>
        <v>5196</v>
      </c>
      <c r="AW10" s="8">
        <f t="shared" si="4"/>
        <v>6932</v>
      </c>
      <c r="AX10" s="8">
        <f t="shared" si="4"/>
        <v>2646</v>
      </c>
      <c r="AY10" s="8">
        <f t="shared" si="4"/>
        <v>6646</v>
      </c>
      <c r="AZ10" s="8">
        <f t="shared" si="4"/>
        <v>3314</v>
      </c>
      <c r="BA10" s="8">
        <f t="shared" ref="BA10:BG10" si="5">BA9-AZ9</f>
        <v>6149</v>
      </c>
      <c r="BB10" s="8">
        <f t="shared" si="5"/>
        <v>4345</v>
      </c>
      <c r="BC10" s="8">
        <f t="shared" si="5"/>
        <v>5088</v>
      </c>
      <c r="BD10" s="8">
        <f t="shared" si="5"/>
        <v>5066</v>
      </c>
      <c r="BE10" s="8">
        <f t="shared" si="5"/>
        <v>3306</v>
      </c>
      <c r="BF10" s="8">
        <f t="shared" si="5"/>
        <v>3924</v>
      </c>
      <c r="BG10" s="8">
        <f t="shared" si="5"/>
        <v>2185</v>
      </c>
      <c r="BH10" s="6"/>
      <c r="BI10" s="8">
        <f>BI9-BG9</f>
        <v>859</v>
      </c>
      <c r="BJ10" s="6"/>
      <c r="BK10" s="8">
        <f>BK9-BI9</f>
        <v>1547</v>
      </c>
      <c r="BL10" s="6"/>
      <c r="BM10" s="8">
        <f>BM9-BK9</f>
        <v>878</v>
      </c>
      <c r="BN10" s="6"/>
      <c r="BO10" s="8">
        <f>BO9-BM9</f>
        <v>1583</v>
      </c>
      <c r="BP10" s="6"/>
      <c r="BQ10" s="8">
        <f>BQ9-BO9</f>
        <v>2499</v>
      </c>
      <c r="BR10" s="6"/>
      <c r="BS10" s="8">
        <f>BS9-BQ9</f>
        <v>4530</v>
      </c>
      <c r="BT10" s="6"/>
      <c r="BU10" s="6"/>
      <c r="BV10" s="6"/>
      <c r="BW10" s="6"/>
      <c r="BX10" s="6"/>
      <c r="BY10" s="6"/>
      <c r="BZ10" s="6"/>
    </row>
    <row r="11" spans="1:78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x14ac:dyDescent="0.25">
      <c r="A12" s="5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x14ac:dyDescent="0.25">
      <c r="A13" s="14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5">
        <v>853</v>
      </c>
      <c r="AT13" s="15">
        <v>868</v>
      </c>
      <c r="AU13" s="15">
        <v>1395</v>
      </c>
      <c r="AV13" s="15">
        <v>3351</v>
      </c>
      <c r="AW13" s="15">
        <v>2459</v>
      </c>
      <c r="AX13" s="15">
        <v>1606</v>
      </c>
      <c r="AY13" s="9"/>
      <c r="AZ13" s="15">
        <v>149</v>
      </c>
      <c r="BA13" s="15">
        <v>2624</v>
      </c>
      <c r="BB13" s="15">
        <v>819</v>
      </c>
      <c r="BC13" s="15">
        <v>3242</v>
      </c>
      <c r="BD13" s="15">
        <v>2345</v>
      </c>
      <c r="BE13" s="15">
        <v>609</v>
      </c>
      <c r="BF13" s="15">
        <v>366</v>
      </c>
      <c r="BG13" s="8">
        <v>400</v>
      </c>
      <c r="BH13" s="6"/>
      <c r="BI13" s="8">
        <v>641</v>
      </c>
      <c r="BJ13" s="8">
        <v>8</v>
      </c>
      <c r="BK13" s="8">
        <v>92</v>
      </c>
      <c r="BL13" s="8">
        <v>4</v>
      </c>
      <c r="BM13" s="8">
        <v>1114</v>
      </c>
      <c r="BN13" s="8">
        <v>21</v>
      </c>
      <c r="BO13" s="8">
        <v>625</v>
      </c>
      <c r="BP13" s="8">
        <v>19</v>
      </c>
      <c r="BQ13" s="8">
        <v>1276</v>
      </c>
      <c r="BR13" s="8">
        <v>14</v>
      </c>
      <c r="BS13" s="6">
        <v>1686</v>
      </c>
      <c r="BT13" s="6">
        <v>19</v>
      </c>
      <c r="BU13" s="6"/>
      <c r="BV13" s="6"/>
      <c r="BW13" s="6"/>
      <c r="BX13" s="6"/>
      <c r="BY13" s="6"/>
      <c r="BZ13" s="6"/>
    </row>
    <row r="14" spans="1:78" x14ac:dyDescent="0.25">
      <c r="A14" s="14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>
        <v>277</v>
      </c>
      <c r="BH14" s="6"/>
      <c r="BI14" s="8">
        <v>800</v>
      </c>
      <c r="BJ14" s="8">
        <v>5</v>
      </c>
      <c r="BK14" s="8">
        <v>266</v>
      </c>
      <c r="BL14" s="8">
        <v>8</v>
      </c>
      <c r="BM14" s="8">
        <v>1078</v>
      </c>
      <c r="BN14" s="8">
        <v>16</v>
      </c>
      <c r="BO14" s="8">
        <v>708</v>
      </c>
      <c r="BP14" s="8">
        <v>14</v>
      </c>
      <c r="BQ14" s="8">
        <v>1133</v>
      </c>
      <c r="BR14" s="8">
        <v>14</v>
      </c>
      <c r="BS14" s="6">
        <v>1296</v>
      </c>
      <c r="BT14" s="6">
        <v>16</v>
      </c>
      <c r="BU14" s="6"/>
      <c r="BV14" s="6"/>
      <c r="BW14" s="6"/>
      <c r="BX14" s="6"/>
      <c r="BY14" s="6"/>
      <c r="BZ14" s="6"/>
    </row>
    <row r="15" spans="1:78" x14ac:dyDescent="0.25">
      <c r="A15" s="14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>
        <v>1062</v>
      </c>
      <c r="BH15" s="6"/>
      <c r="BI15" s="8">
        <v>6558</v>
      </c>
      <c r="BJ15" s="8">
        <v>22</v>
      </c>
      <c r="BK15" s="8">
        <v>294</v>
      </c>
      <c r="BL15" s="8">
        <v>5</v>
      </c>
      <c r="BM15" s="8">
        <v>62</v>
      </c>
      <c r="BN15" s="8">
        <v>4</v>
      </c>
      <c r="BO15" s="8">
        <v>1037</v>
      </c>
      <c r="BP15" s="8">
        <v>16</v>
      </c>
      <c r="BQ15" s="8">
        <v>2071</v>
      </c>
      <c r="BR15" s="8">
        <v>25</v>
      </c>
      <c r="BS15" s="6">
        <v>237</v>
      </c>
      <c r="BT15" s="6">
        <v>8</v>
      </c>
      <c r="BU15" s="6"/>
      <c r="BV15" s="6"/>
      <c r="BW15" s="6"/>
      <c r="BX15" s="6"/>
      <c r="BY15" s="6"/>
      <c r="BZ15" s="6"/>
    </row>
    <row r="16" spans="1:78" x14ac:dyDescent="0.25">
      <c r="A16" s="14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>
        <v>423</v>
      </c>
      <c r="BH16" s="6"/>
      <c r="BI16" s="8">
        <v>2660</v>
      </c>
      <c r="BJ16" s="8">
        <v>4</v>
      </c>
      <c r="BK16" s="8">
        <v>689</v>
      </c>
      <c r="BL16" s="8">
        <v>7</v>
      </c>
      <c r="BM16" s="8">
        <v>736</v>
      </c>
      <c r="BN16" s="8">
        <v>8</v>
      </c>
      <c r="BO16" s="8">
        <v>1235</v>
      </c>
      <c r="BP16" s="8">
        <v>20</v>
      </c>
      <c r="BQ16" s="8">
        <v>795</v>
      </c>
      <c r="BR16" s="8">
        <v>26</v>
      </c>
      <c r="BS16" s="6">
        <v>1400</v>
      </c>
      <c r="BT16" s="6">
        <v>14</v>
      </c>
      <c r="BU16" s="6"/>
      <c r="BV16" s="6"/>
      <c r="BW16" s="6"/>
      <c r="BX16" s="6"/>
      <c r="BY16" s="6"/>
      <c r="BZ16" s="6"/>
    </row>
    <row r="17" spans="1:78" x14ac:dyDescent="0.25">
      <c r="A17" s="14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>
        <v>516</v>
      </c>
      <c r="BH17" s="6"/>
      <c r="BI17" s="8">
        <v>287</v>
      </c>
      <c r="BJ17" s="8">
        <v>30</v>
      </c>
      <c r="BK17" s="8">
        <v>575</v>
      </c>
      <c r="BL17" s="8">
        <v>10</v>
      </c>
      <c r="BM17" s="8">
        <v>679</v>
      </c>
      <c r="BN17" s="8">
        <v>16</v>
      </c>
      <c r="BO17" s="8">
        <v>1138</v>
      </c>
      <c r="BP17" s="8">
        <v>16</v>
      </c>
      <c r="BQ17" s="8">
        <v>1266</v>
      </c>
      <c r="BR17" s="8">
        <v>13</v>
      </c>
      <c r="BS17" s="6">
        <v>1194</v>
      </c>
      <c r="BT17" s="6">
        <v>15</v>
      </c>
      <c r="BU17" s="6"/>
      <c r="BV17" s="6"/>
      <c r="BW17" s="6"/>
      <c r="BX17" s="6"/>
      <c r="BY17" s="6"/>
      <c r="BZ17" s="6"/>
    </row>
    <row r="18" spans="1:78" x14ac:dyDescent="0.25">
      <c r="A18" s="14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6"/>
      <c r="BH18" s="6"/>
      <c r="BI18" s="6"/>
      <c r="BJ18" s="6"/>
      <c r="BK18" s="6"/>
      <c r="BL18" s="6"/>
      <c r="BM18" s="8">
        <v>107</v>
      </c>
      <c r="BN18" s="6"/>
      <c r="BO18" s="8">
        <v>62</v>
      </c>
      <c r="BP18" s="8">
        <v>4</v>
      </c>
      <c r="BQ18" s="8">
        <v>79</v>
      </c>
      <c r="BR18" s="8">
        <v>8</v>
      </c>
      <c r="BS18" s="6">
        <v>214</v>
      </c>
      <c r="BT18" s="6">
        <v>18</v>
      </c>
      <c r="BU18" s="6"/>
      <c r="BV18" s="6"/>
      <c r="BW18" s="6"/>
      <c r="BX18" s="6"/>
      <c r="BY18" s="6"/>
      <c r="BZ18" s="6"/>
    </row>
    <row r="19" spans="1:78" x14ac:dyDescent="0.25">
      <c r="A19" s="14" t="s">
        <v>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6"/>
      <c r="BH19" s="6"/>
      <c r="BI19" s="6"/>
      <c r="BJ19" s="6"/>
      <c r="BK19" s="6"/>
      <c r="BL19" s="6"/>
      <c r="BM19" s="8">
        <v>167</v>
      </c>
      <c r="BN19" s="6"/>
      <c r="BO19" s="8">
        <v>35</v>
      </c>
      <c r="BP19" s="6"/>
      <c r="BQ19" s="8">
        <v>36</v>
      </c>
      <c r="BR19" s="6"/>
      <c r="BS19" s="6">
        <v>241</v>
      </c>
      <c r="BT19" s="6"/>
      <c r="BU19" s="6"/>
      <c r="BV19" s="6"/>
      <c r="BW19" s="6"/>
      <c r="BX19" s="6"/>
      <c r="BY19" s="6"/>
      <c r="BZ19" s="6"/>
    </row>
    <row r="20" spans="1:7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x14ac:dyDescent="0.25">
      <c r="A22" s="5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78" x14ac:dyDescent="0.25">
      <c r="A23" s="5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78" x14ac:dyDescent="0.25">
      <c r="A24" s="14" t="s">
        <v>18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6"/>
      <c r="BH24" s="6"/>
      <c r="BI24" s="6"/>
      <c r="BJ24" s="6"/>
      <c r="BK24" s="6"/>
      <c r="BL24" s="6"/>
      <c r="BM24" s="8">
        <v>1550</v>
      </c>
      <c r="BN24" s="8">
        <v>9</v>
      </c>
      <c r="BO24" s="8">
        <v>435</v>
      </c>
      <c r="BP24" s="8">
        <v>9</v>
      </c>
      <c r="BQ24" s="8">
        <v>870</v>
      </c>
      <c r="BR24" s="8">
        <v>35</v>
      </c>
      <c r="BS24" s="6">
        <v>365</v>
      </c>
      <c r="BT24" s="6">
        <v>11</v>
      </c>
      <c r="BU24" s="6"/>
      <c r="BV24" s="6"/>
      <c r="BW24" s="6"/>
      <c r="BX24" s="6"/>
      <c r="BY24" s="6"/>
      <c r="BZ24" s="6"/>
    </row>
    <row r="25" spans="1:78" x14ac:dyDescent="0.25">
      <c r="A25" s="14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6"/>
      <c r="BH25" s="6"/>
      <c r="BI25" s="6"/>
      <c r="BJ25" s="6"/>
      <c r="BK25" s="6"/>
      <c r="BL25" s="6"/>
      <c r="BM25" s="8">
        <v>120</v>
      </c>
      <c r="BN25" s="8">
        <v>4</v>
      </c>
      <c r="BO25" s="8">
        <v>270</v>
      </c>
      <c r="BP25" s="8">
        <v>18</v>
      </c>
      <c r="BQ25" s="8">
        <v>465</v>
      </c>
      <c r="BR25" s="8">
        <v>15</v>
      </c>
      <c r="BS25" s="6">
        <v>1975</v>
      </c>
      <c r="BT25" s="6">
        <v>21</v>
      </c>
      <c r="BU25" s="6"/>
      <c r="BV25" s="6"/>
      <c r="BW25" s="6"/>
      <c r="BX25" s="6"/>
      <c r="BY25" s="6"/>
      <c r="BZ25" s="6"/>
    </row>
    <row r="26" spans="1:78" x14ac:dyDescent="0.25">
      <c r="A26" s="14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6"/>
      <c r="BH26" s="6"/>
      <c r="BI26" s="6"/>
      <c r="BJ26" s="6"/>
      <c r="BK26" s="6"/>
      <c r="BL26" s="6"/>
      <c r="BM26" s="8">
        <v>230</v>
      </c>
      <c r="BN26" s="8">
        <v>8</v>
      </c>
      <c r="BO26" s="8">
        <v>290</v>
      </c>
      <c r="BP26" s="8">
        <v>9</v>
      </c>
      <c r="BQ26" s="8">
        <v>245</v>
      </c>
      <c r="BR26" s="8">
        <v>9</v>
      </c>
      <c r="BS26" s="6">
        <v>1200</v>
      </c>
      <c r="BT26" s="6">
        <v>30</v>
      </c>
      <c r="BU26" s="6"/>
      <c r="BV26" s="6"/>
      <c r="BW26" s="6"/>
      <c r="BX26" s="6"/>
      <c r="BY26" s="6"/>
      <c r="BZ26" s="6"/>
    </row>
    <row r="27" spans="1:78" x14ac:dyDescent="0.25">
      <c r="A27" s="14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6"/>
      <c r="BH27" s="6"/>
      <c r="BI27" s="6"/>
      <c r="BJ27" s="6"/>
      <c r="BK27" s="6"/>
      <c r="BL27" s="6"/>
      <c r="BM27" s="8">
        <v>250</v>
      </c>
      <c r="BN27" s="8">
        <v>10</v>
      </c>
      <c r="BO27" s="8">
        <v>395</v>
      </c>
      <c r="BP27" s="8">
        <v>5</v>
      </c>
      <c r="BQ27" s="8">
        <v>55</v>
      </c>
      <c r="BR27" s="8">
        <v>3</v>
      </c>
      <c r="BS27" s="6">
        <v>585</v>
      </c>
      <c r="BT27" s="6">
        <v>22</v>
      </c>
      <c r="BU27" s="6"/>
      <c r="BV27" s="6"/>
      <c r="BW27" s="6"/>
      <c r="BX27" s="6"/>
      <c r="BY27" s="6"/>
      <c r="BZ27" s="6"/>
    </row>
    <row r="28" spans="1:78" x14ac:dyDescent="0.25">
      <c r="A28" s="14" t="s">
        <v>22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6"/>
      <c r="BH28" s="6"/>
      <c r="BI28" s="6"/>
      <c r="BJ28" s="6"/>
      <c r="BK28" s="6"/>
      <c r="BL28" s="6"/>
      <c r="BM28" s="8">
        <v>695</v>
      </c>
      <c r="BN28" s="8">
        <v>14</v>
      </c>
      <c r="BO28" s="8">
        <v>145</v>
      </c>
      <c r="BP28" s="8">
        <v>12</v>
      </c>
      <c r="BQ28" s="8">
        <v>155</v>
      </c>
      <c r="BR28" s="8">
        <v>7</v>
      </c>
      <c r="BS28" s="6">
        <v>7625</v>
      </c>
      <c r="BT28" s="6">
        <v>12</v>
      </c>
      <c r="BU28" s="6"/>
      <c r="BV28" s="6"/>
      <c r="BW28" s="6"/>
      <c r="BX28" s="6"/>
      <c r="BY28" s="6"/>
      <c r="BZ28" s="6"/>
    </row>
    <row r="29" spans="1:78" x14ac:dyDescent="0.25">
      <c r="A29" s="14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6"/>
      <c r="BH29" s="6"/>
      <c r="BI29" s="6"/>
      <c r="BJ29" s="6"/>
      <c r="BK29" s="6"/>
      <c r="BL29" s="6"/>
      <c r="BM29" s="8">
        <v>150</v>
      </c>
      <c r="BN29" s="8">
        <v>6</v>
      </c>
      <c r="BO29" s="8">
        <v>655</v>
      </c>
      <c r="BP29" s="8">
        <v>14</v>
      </c>
      <c r="BQ29" s="8">
        <v>430</v>
      </c>
      <c r="BR29" s="8">
        <v>13</v>
      </c>
      <c r="BS29" s="6">
        <v>605</v>
      </c>
      <c r="BT29" s="6">
        <v>9</v>
      </c>
      <c r="BU29" s="6"/>
      <c r="BV29" s="6"/>
      <c r="BW29" s="6"/>
      <c r="BX29" s="6"/>
      <c r="BY29" s="6"/>
      <c r="BZ29" s="6"/>
    </row>
    <row r="30" spans="1:78" x14ac:dyDescent="0.25">
      <c r="A30" s="5" t="s">
        <v>25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8">
        <v>2560</v>
      </c>
      <c r="BH30" s="6"/>
      <c r="BI30" s="11">
        <v>8304</v>
      </c>
      <c r="BJ30" s="11">
        <v>114</v>
      </c>
      <c r="BK30" s="11">
        <v>2568</v>
      </c>
      <c r="BL30" s="11">
        <v>68</v>
      </c>
      <c r="BM30" s="11">
        <f>SUM(BM23:BM29)</f>
        <v>2995</v>
      </c>
      <c r="BN30" s="11">
        <f>SUM(BN23:BN29)</f>
        <v>51</v>
      </c>
      <c r="BO30" s="11">
        <f>SUM(BO24:BO29)</f>
        <v>2190</v>
      </c>
      <c r="BP30" s="11">
        <f>SUM(BP23:BP29)</f>
        <v>67</v>
      </c>
      <c r="BQ30" s="11">
        <f>SUM(BQ24:BQ29)</f>
        <v>2220</v>
      </c>
      <c r="BR30" s="11">
        <f>SUM(BR23:BR29)</f>
        <v>82</v>
      </c>
      <c r="BS30" s="11">
        <f>SUM(BS24:BS29)</f>
        <v>12355</v>
      </c>
      <c r="BT30" s="11">
        <f>SUM(BT23:BT29)</f>
        <v>105</v>
      </c>
      <c r="BU30" s="12"/>
      <c r="BV30" s="12"/>
      <c r="BW30" s="6"/>
      <c r="BX30" s="6"/>
      <c r="BY30" s="6"/>
      <c r="BZ30" s="6"/>
    </row>
    <row r="31" spans="1:7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spans="1:78" x14ac:dyDescent="0.25">
      <c r="A32" s="5" t="s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x14ac:dyDescent="0.25">
      <c r="A33" s="14" t="s">
        <v>27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6"/>
      <c r="BH33" s="6"/>
      <c r="BI33" s="6"/>
      <c r="BJ33" s="6"/>
      <c r="BK33" s="8">
        <v>940</v>
      </c>
      <c r="BL33" s="8">
        <v>23</v>
      </c>
      <c r="BM33" s="8">
        <v>362</v>
      </c>
      <c r="BN33" s="8">
        <v>10</v>
      </c>
      <c r="BO33" s="8">
        <v>695</v>
      </c>
      <c r="BP33" s="8">
        <v>18</v>
      </c>
      <c r="BQ33" s="8">
        <v>1135</v>
      </c>
      <c r="BR33" s="8">
        <v>30</v>
      </c>
      <c r="BS33" s="6">
        <v>2085</v>
      </c>
      <c r="BT33" s="6"/>
      <c r="BU33" s="6"/>
      <c r="BV33" s="6"/>
      <c r="BW33" s="6"/>
      <c r="BX33" s="6"/>
      <c r="BY33" s="6"/>
      <c r="BZ33" s="6"/>
    </row>
    <row r="34" spans="1:78" x14ac:dyDescent="0.25">
      <c r="A34" s="14" t="s">
        <v>28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6"/>
      <c r="BH34" s="6"/>
      <c r="BI34" s="6"/>
      <c r="BJ34" s="6"/>
      <c r="BK34" s="8">
        <v>130</v>
      </c>
      <c r="BL34" s="8">
        <v>4</v>
      </c>
      <c r="BM34" s="8">
        <v>30</v>
      </c>
      <c r="BN34" s="8">
        <v>2</v>
      </c>
      <c r="BO34" s="8">
        <v>185</v>
      </c>
      <c r="BP34" s="8">
        <v>3</v>
      </c>
      <c r="BQ34" s="8">
        <v>75</v>
      </c>
      <c r="BR34" s="8">
        <v>2</v>
      </c>
      <c r="BS34" s="6">
        <v>1100</v>
      </c>
      <c r="BT34" s="6"/>
      <c r="BU34" s="6"/>
      <c r="BV34" s="6"/>
      <c r="BW34" s="6"/>
      <c r="BX34" s="6"/>
      <c r="BY34" s="6"/>
      <c r="BZ34" s="6"/>
    </row>
    <row r="35" spans="1:78" x14ac:dyDescent="0.25">
      <c r="A35" s="14" t="s">
        <v>29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6"/>
      <c r="BH35" s="6"/>
      <c r="BI35" s="6"/>
      <c r="BJ35" s="6"/>
      <c r="BK35" s="6"/>
      <c r="BL35" s="6"/>
      <c r="BM35" s="8">
        <v>1015</v>
      </c>
      <c r="BN35" s="8">
        <v>10</v>
      </c>
      <c r="BO35" s="8">
        <v>645</v>
      </c>
      <c r="BP35" s="8">
        <v>4</v>
      </c>
      <c r="BQ35" s="8">
        <v>300</v>
      </c>
      <c r="BR35" s="8">
        <v>6</v>
      </c>
      <c r="BS35" s="6">
        <v>360</v>
      </c>
      <c r="BT35" s="6"/>
      <c r="BU35" s="6"/>
      <c r="BV35" s="6"/>
      <c r="BW35" s="6"/>
      <c r="BX35" s="6"/>
      <c r="BY35" s="6"/>
      <c r="BZ35" s="6"/>
    </row>
    <row r="36" spans="1:78" x14ac:dyDescent="0.25">
      <c r="A36" s="14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6"/>
      <c r="BH36" s="6"/>
      <c r="BI36" s="6"/>
      <c r="BJ36" s="6"/>
      <c r="BK36" s="8">
        <v>240</v>
      </c>
      <c r="BL36" s="8">
        <v>11</v>
      </c>
      <c r="BM36" s="8">
        <v>460</v>
      </c>
      <c r="BN36" s="8">
        <v>11</v>
      </c>
      <c r="BO36" s="8">
        <v>670</v>
      </c>
      <c r="BP36" s="8">
        <v>27</v>
      </c>
      <c r="BQ36" s="8">
        <v>855</v>
      </c>
      <c r="BR36" s="8">
        <v>29</v>
      </c>
      <c r="BS36" s="6">
        <v>1410</v>
      </c>
      <c r="BT36" s="6"/>
      <c r="BU36" s="6"/>
      <c r="BV36" s="6"/>
      <c r="BW36" s="6"/>
      <c r="BX36" s="6"/>
      <c r="BY36" s="6"/>
      <c r="BZ36" s="6"/>
    </row>
    <row r="37" spans="1:78" x14ac:dyDescent="0.25">
      <c r="A37" s="14" t="s">
        <v>23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6"/>
      <c r="BH37" s="6"/>
      <c r="BI37" s="6"/>
      <c r="BJ37" s="6"/>
      <c r="BK37" s="6"/>
      <c r="BL37" s="6"/>
      <c r="BM37" s="8">
        <v>45</v>
      </c>
      <c r="BN37" s="8">
        <v>1</v>
      </c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</row>
    <row r="38" spans="1:78" x14ac:dyDescent="0.25">
      <c r="A38" s="5" t="s">
        <v>31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12"/>
      <c r="BJ38" s="12"/>
      <c r="BK38" s="11">
        <f t="shared" ref="BK38:BS38" si="6">SUM(BK33:BK37)</f>
        <v>1310</v>
      </c>
      <c r="BL38" s="11">
        <f t="shared" si="6"/>
        <v>38</v>
      </c>
      <c r="BM38" s="11">
        <f t="shared" si="6"/>
        <v>1912</v>
      </c>
      <c r="BN38" s="11">
        <f t="shared" si="6"/>
        <v>34</v>
      </c>
      <c r="BO38" s="11">
        <f t="shared" si="6"/>
        <v>2195</v>
      </c>
      <c r="BP38" s="11">
        <f t="shared" si="6"/>
        <v>52</v>
      </c>
      <c r="BQ38" s="11">
        <f t="shared" si="6"/>
        <v>2365</v>
      </c>
      <c r="BR38" s="11">
        <f t="shared" si="6"/>
        <v>67</v>
      </c>
      <c r="BS38" s="11">
        <f t="shared" si="6"/>
        <v>4955</v>
      </c>
      <c r="BT38" s="12"/>
      <c r="BU38" s="6"/>
      <c r="BV38" s="6"/>
      <c r="BW38" s="6"/>
      <c r="BX38" s="6"/>
      <c r="BY38" s="6"/>
      <c r="BZ38" s="6"/>
    </row>
    <row r="39" spans="1:7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x14ac:dyDescent="0.25">
      <c r="A40" s="5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8" x14ac:dyDescent="0.25">
      <c r="A41" s="14" t="s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6"/>
      <c r="BH41" s="6"/>
      <c r="BI41" s="6"/>
      <c r="BJ41" s="6"/>
      <c r="BK41" s="6"/>
      <c r="BL41" s="6"/>
      <c r="BM41" s="8">
        <v>30</v>
      </c>
      <c r="BN41" s="8">
        <v>1</v>
      </c>
      <c r="BO41" s="6"/>
      <c r="BP41" s="6"/>
      <c r="BQ41" s="8">
        <v>30</v>
      </c>
      <c r="BR41" s="8">
        <v>1</v>
      </c>
      <c r="BS41" s="6"/>
      <c r="BT41" s="6"/>
      <c r="BU41" s="6"/>
      <c r="BV41" s="6"/>
      <c r="BW41" s="6"/>
      <c r="BX41" s="6"/>
      <c r="BY41" s="6"/>
      <c r="BZ41" s="6"/>
    </row>
    <row r="42" spans="1:78" x14ac:dyDescent="0.25">
      <c r="A42" s="14" t="s">
        <v>34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>
        <v>1555</v>
      </c>
      <c r="BH42" s="6"/>
      <c r="BI42" s="8">
        <v>1668</v>
      </c>
      <c r="BJ42" s="8">
        <v>33</v>
      </c>
      <c r="BK42" s="6"/>
      <c r="BL42" s="6"/>
      <c r="BM42" s="8">
        <v>1255</v>
      </c>
      <c r="BN42" s="8">
        <v>17</v>
      </c>
      <c r="BO42" s="8">
        <v>740</v>
      </c>
      <c r="BP42" s="8">
        <v>29</v>
      </c>
      <c r="BQ42" s="8">
        <v>570</v>
      </c>
      <c r="BR42" s="8">
        <v>24</v>
      </c>
      <c r="BS42" s="6">
        <v>875</v>
      </c>
      <c r="BT42" s="6"/>
      <c r="BU42" s="6"/>
      <c r="BV42" s="6"/>
      <c r="BW42" s="6"/>
      <c r="BX42" s="6"/>
      <c r="BY42" s="6"/>
      <c r="BZ42" s="6"/>
    </row>
    <row r="43" spans="1:78" x14ac:dyDescent="0.25">
      <c r="A43" s="14" t="s">
        <v>35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6"/>
      <c r="BH43" s="6"/>
      <c r="BI43" s="6"/>
      <c r="BJ43" s="6"/>
      <c r="BK43" s="6"/>
      <c r="BL43" s="6"/>
      <c r="BM43" s="8">
        <v>810</v>
      </c>
      <c r="BN43" s="8">
        <v>4</v>
      </c>
      <c r="BO43" s="8">
        <v>1955</v>
      </c>
      <c r="BP43" s="8">
        <v>10</v>
      </c>
      <c r="BQ43" s="8">
        <v>1975</v>
      </c>
      <c r="BR43" s="8">
        <v>11</v>
      </c>
      <c r="BS43" s="6">
        <v>261</v>
      </c>
      <c r="BT43" s="6"/>
      <c r="BU43" s="6"/>
      <c r="BV43" s="6"/>
      <c r="BW43" s="6"/>
      <c r="BX43" s="6"/>
      <c r="BY43" s="6"/>
      <c r="BZ43" s="6"/>
    </row>
    <row r="44" spans="1:78" x14ac:dyDescent="0.25">
      <c r="A44" s="5" t="s">
        <v>36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8">
        <f>SUM(BG41:BG43)</f>
        <v>1555</v>
      </c>
      <c r="BH44" s="6"/>
      <c r="BI44" s="8">
        <f>SUM(BI41:BI43)</f>
        <v>1668</v>
      </c>
      <c r="BJ44" s="8">
        <f>SUM(BJ41:BJ43)</f>
        <v>33</v>
      </c>
      <c r="BK44" s="8">
        <v>1485</v>
      </c>
      <c r="BL44" s="8">
        <v>42</v>
      </c>
      <c r="BM44" s="8">
        <f t="shared" ref="BM44:BS44" si="7">SUM(BM41:BM43)</f>
        <v>2095</v>
      </c>
      <c r="BN44" s="8">
        <f t="shared" si="7"/>
        <v>22</v>
      </c>
      <c r="BO44" s="8">
        <f t="shared" si="7"/>
        <v>2695</v>
      </c>
      <c r="BP44" s="8">
        <f t="shared" si="7"/>
        <v>39</v>
      </c>
      <c r="BQ44" s="8">
        <f t="shared" si="7"/>
        <v>2575</v>
      </c>
      <c r="BR44" s="8">
        <f t="shared" si="7"/>
        <v>36</v>
      </c>
      <c r="BS44" s="8">
        <f t="shared" si="7"/>
        <v>1136</v>
      </c>
      <c r="BT44" s="6"/>
      <c r="BU44" s="6"/>
      <c r="BV44" s="6"/>
      <c r="BW44" s="6"/>
      <c r="BX44" s="6"/>
      <c r="BY44" s="6"/>
      <c r="BZ44" s="6"/>
    </row>
    <row r="45" spans="1:7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</row>
    <row r="46" spans="1:78" x14ac:dyDescent="0.25">
      <c r="A46" s="5" t="s">
        <v>37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</row>
    <row r="47" spans="1:78" x14ac:dyDescent="0.25">
      <c r="A47" s="14" t="s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6"/>
      <c r="BH47" s="6"/>
      <c r="BI47" s="6"/>
      <c r="BJ47" s="6"/>
      <c r="BK47" s="6"/>
      <c r="BL47" s="6"/>
      <c r="BM47" s="8">
        <v>295</v>
      </c>
      <c r="BN47" s="8">
        <v>5</v>
      </c>
      <c r="BO47" s="8">
        <v>530</v>
      </c>
      <c r="BP47" s="8">
        <v>6</v>
      </c>
      <c r="BQ47" s="8">
        <v>285</v>
      </c>
      <c r="BR47" s="8">
        <v>4</v>
      </c>
      <c r="BS47" s="6">
        <v>480</v>
      </c>
      <c r="BT47" s="6"/>
      <c r="BU47" s="6"/>
      <c r="BV47" s="6"/>
      <c r="BW47" s="6"/>
      <c r="BX47" s="6"/>
      <c r="BY47" s="6"/>
      <c r="BZ47" s="6"/>
    </row>
    <row r="48" spans="1:78" x14ac:dyDescent="0.25">
      <c r="A48" s="14" t="s">
        <v>39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6"/>
      <c r="BH48" s="6"/>
      <c r="BI48" s="6"/>
      <c r="BJ48" s="6"/>
      <c r="BK48" s="6"/>
      <c r="BL48" s="6"/>
      <c r="BM48" s="8">
        <v>15</v>
      </c>
      <c r="BN48" s="8">
        <v>1</v>
      </c>
      <c r="BO48" s="8">
        <v>10</v>
      </c>
      <c r="BP48" s="8">
        <v>1</v>
      </c>
      <c r="BQ48" s="8">
        <v>0</v>
      </c>
      <c r="BR48" s="8">
        <v>0</v>
      </c>
      <c r="BS48" s="6">
        <v>0</v>
      </c>
      <c r="BT48" s="6"/>
      <c r="BU48" s="6"/>
      <c r="BV48" s="6"/>
      <c r="BW48" s="6"/>
      <c r="BX48" s="6"/>
      <c r="BY48" s="6"/>
      <c r="BZ48" s="6"/>
    </row>
    <row r="49" spans="1:78" x14ac:dyDescent="0.25">
      <c r="A49" s="14" t="s">
        <v>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6"/>
      <c r="BH49" s="6"/>
      <c r="BI49" s="6"/>
      <c r="BJ49" s="6"/>
      <c r="BK49" s="6"/>
      <c r="BL49" s="6"/>
      <c r="BM49" s="8">
        <v>160</v>
      </c>
      <c r="BN49" s="8">
        <v>5</v>
      </c>
      <c r="BO49" s="8">
        <v>220</v>
      </c>
      <c r="BP49" s="8">
        <v>3</v>
      </c>
      <c r="BQ49" s="8">
        <v>635</v>
      </c>
      <c r="BR49" s="8">
        <v>9</v>
      </c>
      <c r="BS49" s="6">
        <v>120</v>
      </c>
      <c r="BT49" s="6"/>
      <c r="BU49" s="6"/>
      <c r="BV49" s="6"/>
      <c r="BW49" s="6"/>
      <c r="BX49" s="6"/>
      <c r="BY49" s="6"/>
      <c r="BZ49" s="6"/>
    </row>
    <row r="50" spans="1:78" x14ac:dyDescent="0.25">
      <c r="A50" s="14" t="s">
        <v>41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>
        <v>250</v>
      </c>
      <c r="BH50" s="6"/>
      <c r="BI50" s="6"/>
      <c r="BJ50" s="6"/>
      <c r="BK50" s="8">
        <v>1644</v>
      </c>
      <c r="BL50" s="8">
        <v>37</v>
      </c>
      <c r="BM50" s="8">
        <v>205</v>
      </c>
      <c r="BN50" s="8">
        <v>7</v>
      </c>
      <c r="BO50" s="8">
        <v>2705</v>
      </c>
      <c r="BP50" s="8">
        <v>9</v>
      </c>
      <c r="BQ50" s="8">
        <v>1045</v>
      </c>
      <c r="BR50" s="8">
        <v>27</v>
      </c>
      <c r="BS50" s="6">
        <v>305</v>
      </c>
      <c r="BT50" s="6"/>
      <c r="BU50" s="6"/>
      <c r="BV50" s="6"/>
      <c r="BW50" s="6"/>
      <c r="BX50" s="6"/>
      <c r="BY50" s="6"/>
      <c r="BZ50" s="6"/>
    </row>
    <row r="51" spans="1:78" x14ac:dyDescent="0.25">
      <c r="A51" s="14" t="s">
        <v>42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>
        <v>135</v>
      </c>
      <c r="BH51" s="6"/>
      <c r="BI51" s="6"/>
      <c r="BJ51" s="6"/>
      <c r="BK51" s="6"/>
      <c r="BL51" s="6"/>
      <c r="BM51" s="8">
        <v>110</v>
      </c>
      <c r="BN51" s="8">
        <v>2</v>
      </c>
      <c r="BO51" s="8">
        <v>120</v>
      </c>
      <c r="BP51" s="8">
        <v>7</v>
      </c>
      <c r="BQ51" s="8">
        <v>130</v>
      </c>
      <c r="BR51" s="8">
        <v>6</v>
      </c>
      <c r="BS51" s="6">
        <v>205</v>
      </c>
      <c r="BT51" s="6"/>
      <c r="BU51" s="6"/>
      <c r="BV51" s="6"/>
      <c r="BW51" s="6"/>
      <c r="BX51" s="6"/>
      <c r="BY51" s="6"/>
      <c r="BZ51" s="6"/>
    </row>
    <row r="52" spans="1:78" x14ac:dyDescent="0.25">
      <c r="A52" s="5" t="s">
        <v>43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11">
        <f>SUM(BG47:BG51)</f>
        <v>385</v>
      </c>
      <c r="BH52" s="12"/>
      <c r="BI52" s="12"/>
      <c r="BJ52" s="12"/>
      <c r="BK52" s="11">
        <f t="shared" ref="BK52:BS52" si="8">SUM(BK47:BK51)</f>
        <v>1644</v>
      </c>
      <c r="BL52" s="11">
        <f t="shared" si="8"/>
        <v>37</v>
      </c>
      <c r="BM52" s="11">
        <f t="shared" si="8"/>
        <v>785</v>
      </c>
      <c r="BN52" s="11">
        <f t="shared" si="8"/>
        <v>20</v>
      </c>
      <c r="BO52" s="11">
        <f t="shared" si="8"/>
        <v>3585</v>
      </c>
      <c r="BP52" s="11">
        <f t="shared" si="8"/>
        <v>26</v>
      </c>
      <c r="BQ52" s="11">
        <f t="shared" si="8"/>
        <v>2095</v>
      </c>
      <c r="BR52" s="11">
        <f t="shared" si="8"/>
        <v>46</v>
      </c>
      <c r="BS52" s="11">
        <f t="shared" si="8"/>
        <v>1110</v>
      </c>
      <c r="BT52" s="12"/>
      <c r="BU52" s="6"/>
      <c r="BV52" s="6"/>
      <c r="BW52" s="6"/>
      <c r="BX52" s="6"/>
      <c r="BY52" s="6"/>
      <c r="BZ52" s="6"/>
    </row>
    <row r="53" spans="1:78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spans="1:78" x14ac:dyDescent="0.25">
      <c r="A54" s="5" t="s">
        <v>44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12"/>
      <c r="BG54" s="11">
        <v>7100</v>
      </c>
      <c r="BH54" s="11">
        <v>105</v>
      </c>
      <c r="BI54" s="11">
        <v>20256</v>
      </c>
      <c r="BJ54" s="11">
        <f t="shared" ref="BJ54:BS54" si="9">BJ30+BJ38+BJ44+BJ52</f>
        <v>147</v>
      </c>
      <c r="BK54" s="11">
        <f t="shared" si="9"/>
        <v>7007</v>
      </c>
      <c r="BL54" s="11">
        <f t="shared" si="9"/>
        <v>185</v>
      </c>
      <c r="BM54" s="11">
        <f t="shared" si="9"/>
        <v>7787</v>
      </c>
      <c r="BN54" s="11">
        <f t="shared" si="9"/>
        <v>127</v>
      </c>
      <c r="BO54" s="11">
        <f t="shared" si="9"/>
        <v>10665</v>
      </c>
      <c r="BP54" s="11">
        <f t="shared" si="9"/>
        <v>184</v>
      </c>
      <c r="BQ54" s="11">
        <f t="shared" si="9"/>
        <v>9255</v>
      </c>
      <c r="BR54" s="11">
        <f t="shared" si="9"/>
        <v>231</v>
      </c>
      <c r="BS54" s="11">
        <f t="shared" si="9"/>
        <v>19556</v>
      </c>
      <c r="BT54" s="12"/>
      <c r="BU54" s="12"/>
      <c r="BV54" s="12"/>
      <c r="BW54" s="12"/>
      <c r="BX54" s="6"/>
      <c r="BY54" s="6"/>
      <c r="BZ54" s="6"/>
    </row>
    <row r="55" spans="1:78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6"/>
      <c r="BH55" s="6"/>
      <c r="BI55" s="6"/>
      <c r="BJ55" s="8">
        <v>321</v>
      </c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</row>
    <row r="56" spans="1:78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</row>
    <row r="57" spans="1:78" x14ac:dyDescent="0.25">
      <c r="A57" s="5" t="s">
        <v>45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</row>
    <row r="58" spans="1:78" x14ac:dyDescent="0.25">
      <c r="A58" s="5" t="s">
        <v>17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</row>
    <row r="59" spans="1:78" x14ac:dyDescent="0.25">
      <c r="A59" s="14" t="s">
        <v>18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6"/>
      <c r="BH59" s="6"/>
      <c r="BI59" s="6"/>
      <c r="BJ59" s="6"/>
      <c r="BK59" s="6"/>
      <c r="BL59" s="6"/>
      <c r="BM59" s="8">
        <v>55</v>
      </c>
      <c r="BN59" s="7" t="s">
        <v>46</v>
      </c>
      <c r="BO59" s="8">
        <v>55</v>
      </c>
      <c r="BP59" s="6"/>
      <c r="BQ59" s="8">
        <v>32</v>
      </c>
      <c r="BR59" s="6" t="s">
        <v>46</v>
      </c>
      <c r="BS59" s="6">
        <v>25</v>
      </c>
      <c r="BT59" s="6"/>
      <c r="BU59" s="6"/>
      <c r="BV59" s="6"/>
      <c r="BW59" s="6"/>
      <c r="BX59" s="6"/>
      <c r="BY59" s="6"/>
      <c r="BZ59" s="6"/>
    </row>
    <row r="60" spans="1:78" x14ac:dyDescent="0.25">
      <c r="A60" s="14" t="s">
        <v>47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6"/>
      <c r="BH60" s="6"/>
      <c r="BI60" s="6"/>
      <c r="BJ60" s="6"/>
      <c r="BK60" s="6"/>
      <c r="BL60" s="6"/>
      <c r="BM60" s="8">
        <v>19</v>
      </c>
      <c r="BN60" s="7" t="s">
        <v>46</v>
      </c>
      <c r="BO60" s="8">
        <v>18</v>
      </c>
      <c r="BP60" s="6"/>
      <c r="BQ60" s="8">
        <v>17</v>
      </c>
      <c r="BR60" s="6" t="s">
        <v>46</v>
      </c>
      <c r="BS60" s="6">
        <v>46</v>
      </c>
      <c r="BT60" s="6"/>
      <c r="BU60" s="6"/>
      <c r="BV60" s="6"/>
      <c r="BW60" s="6"/>
      <c r="BX60" s="6"/>
      <c r="BY60" s="6"/>
      <c r="BZ60" s="6"/>
    </row>
    <row r="61" spans="1:78" x14ac:dyDescent="0.25">
      <c r="A61" s="14" t="s">
        <v>20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6"/>
      <c r="BH61" s="6"/>
      <c r="BI61" s="6"/>
      <c r="BJ61" s="6"/>
      <c r="BK61" s="6"/>
      <c r="BL61" s="6"/>
      <c r="BM61" s="8">
        <v>10</v>
      </c>
      <c r="BN61" s="7" t="s">
        <v>46</v>
      </c>
      <c r="BO61" s="8">
        <v>14</v>
      </c>
      <c r="BP61" s="6"/>
      <c r="BQ61" s="8">
        <v>11</v>
      </c>
      <c r="BR61" s="6" t="s">
        <v>46</v>
      </c>
      <c r="BS61" s="6">
        <v>15</v>
      </c>
      <c r="BT61" s="6"/>
      <c r="BU61" s="6"/>
      <c r="BV61" s="6"/>
      <c r="BW61" s="6"/>
      <c r="BX61" s="6"/>
      <c r="BY61" s="6"/>
      <c r="BZ61" s="6"/>
    </row>
    <row r="62" spans="1:78" x14ac:dyDescent="0.25">
      <c r="A62" s="14" t="s">
        <v>21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6"/>
      <c r="BH62" s="6"/>
      <c r="BI62" s="6"/>
      <c r="BJ62" s="6"/>
      <c r="BK62" s="6"/>
      <c r="BL62" s="6"/>
      <c r="BM62" s="8">
        <v>11</v>
      </c>
      <c r="BN62" s="7" t="s">
        <v>49</v>
      </c>
      <c r="BO62" s="8">
        <v>18</v>
      </c>
      <c r="BP62" s="6"/>
      <c r="BQ62" s="8">
        <v>15</v>
      </c>
      <c r="BR62" s="6" t="s">
        <v>46</v>
      </c>
      <c r="BS62" s="6">
        <v>25</v>
      </c>
      <c r="BT62" s="6"/>
      <c r="BU62" s="6"/>
      <c r="BV62" s="6"/>
      <c r="BW62" s="6"/>
      <c r="BX62" s="6"/>
      <c r="BY62" s="6"/>
      <c r="BZ62" s="6"/>
    </row>
    <row r="63" spans="1:78" x14ac:dyDescent="0.25">
      <c r="A63" s="14" t="s">
        <v>22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8">
        <v>1</v>
      </c>
      <c r="BH63" s="6"/>
      <c r="BI63" s="6"/>
      <c r="BJ63" s="6"/>
      <c r="BK63" s="6"/>
      <c r="BL63" s="6"/>
      <c r="BM63" s="8">
        <v>1</v>
      </c>
      <c r="BN63" s="7" t="s">
        <v>46</v>
      </c>
      <c r="BO63" s="8">
        <v>2</v>
      </c>
      <c r="BP63" s="6"/>
      <c r="BQ63" s="8">
        <v>5</v>
      </c>
      <c r="BR63" s="6"/>
      <c r="BS63" s="6">
        <v>2</v>
      </c>
      <c r="BT63" s="6"/>
      <c r="BU63" s="6"/>
      <c r="BV63" s="6"/>
      <c r="BW63" s="6"/>
      <c r="BX63" s="6"/>
      <c r="BY63" s="6"/>
      <c r="BZ63" s="6"/>
    </row>
    <row r="64" spans="1:78" x14ac:dyDescent="0.25">
      <c r="A64" s="14" t="s">
        <v>50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8">
        <v>57</v>
      </c>
      <c r="BR64" s="6"/>
      <c r="BS64" s="6">
        <v>27</v>
      </c>
      <c r="BT64" s="6"/>
      <c r="BU64" s="6"/>
      <c r="BV64" s="6"/>
      <c r="BW64" s="6"/>
      <c r="BX64" s="6"/>
      <c r="BY64" s="6"/>
      <c r="BZ64" s="6"/>
    </row>
    <row r="65" spans="1:79" x14ac:dyDescent="0.25">
      <c r="A65" s="5" t="s">
        <v>25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8">
        <v>78</v>
      </c>
      <c r="BH65" s="6"/>
      <c r="BI65" s="11">
        <v>73</v>
      </c>
      <c r="BJ65" s="12"/>
      <c r="BK65" s="11">
        <v>63</v>
      </c>
      <c r="BL65" s="12"/>
      <c r="BM65" s="11">
        <f>SUM(BM58:BM63)</f>
        <v>96</v>
      </c>
      <c r="BN65" s="12"/>
      <c r="BO65" s="11">
        <f>SUM(BO58:BO63)</f>
        <v>107</v>
      </c>
      <c r="BP65" s="12"/>
      <c r="BQ65" s="11">
        <f>SUM(BQ58:BQ64)</f>
        <v>137</v>
      </c>
      <c r="BR65" s="12"/>
      <c r="BS65" s="11">
        <f>SUM(BS58:BS64)</f>
        <v>140</v>
      </c>
      <c r="BT65" s="12"/>
      <c r="BU65" s="12"/>
      <c r="BV65" s="12"/>
      <c r="BW65" s="12"/>
      <c r="BX65" s="12"/>
      <c r="BY65" s="12"/>
      <c r="BZ65" s="12"/>
      <c r="CA65" s="13"/>
    </row>
    <row r="66" spans="1:79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</row>
    <row r="67" spans="1:79" x14ac:dyDescent="0.25">
      <c r="A67" s="5" t="s">
        <v>32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</row>
    <row r="68" spans="1:79" x14ac:dyDescent="0.25">
      <c r="A68" s="14" t="s">
        <v>51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8">
        <v>18</v>
      </c>
      <c r="BH68" s="6"/>
      <c r="BI68" s="8">
        <v>37</v>
      </c>
      <c r="BJ68" s="6"/>
      <c r="BK68" s="6"/>
      <c r="BL68" s="6"/>
      <c r="BM68" s="8">
        <v>28</v>
      </c>
      <c r="BN68" s="6"/>
      <c r="BO68" s="8">
        <v>19</v>
      </c>
      <c r="BP68" s="6"/>
      <c r="BQ68" s="8">
        <v>51</v>
      </c>
      <c r="BR68" s="6"/>
      <c r="BS68" s="6">
        <v>26</v>
      </c>
      <c r="BT68" s="6"/>
      <c r="BU68" s="6"/>
      <c r="BV68" s="6"/>
      <c r="BW68" s="6"/>
      <c r="BX68" s="6"/>
      <c r="BY68" s="6"/>
      <c r="BZ68" s="6"/>
    </row>
    <row r="69" spans="1:79" x14ac:dyDescent="0.25">
      <c r="A69" s="14" t="s">
        <v>52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8">
        <v>16</v>
      </c>
      <c r="BH69" s="6"/>
      <c r="BI69" s="6"/>
      <c r="BJ69" s="6"/>
      <c r="BK69" s="6"/>
      <c r="BL69" s="6"/>
      <c r="BM69" s="8">
        <v>1</v>
      </c>
      <c r="BN69" s="6"/>
      <c r="BO69" s="8">
        <v>6</v>
      </c>
      <c r="BP69" s="6"/>
      <c r="BQ69" s="8">
        <v>3</v>
      </c>
      <c r="BR69" s="6"/>
      <c r="BS69" s="6">
        <v>0</v>
      </c>
      <c r="BT69" s="6"/>
      <c r="BU69" s="6"/>
      <c r="BV69" s="6"/>
      <c r="BW69" s="6"/>
      <c r="BX69" s="6"/>
      <c r="BY69" s="6"/>
      <c r="BZ69" s="6"/>
    </row>
    <row r="70" spans="1:79" x14ac:dyDescent="0.25">
      <c r="A70" s="5" t="s">
        <v>36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8">
        <f>SUM(BG68:BG69)</f>
        <v>34</v>
      </c>
      <c r="BH70" s="6"/>
      <c r="BI70" s="11">
        <f>SUM(BI68:BI69)</f>
        <v>37</v>
      </c>
      <c r="BJ70" s="12"/>
      <c r="BK70" s="12"/>
      <c r="BL70" s="12"/>
      <c r="BM70" s="11">
        <f>SUM(BM68:BM69)</f>
        <v>29</v>
      </c>
      <c r="BN70" s="12"/>
      <c r="BO70" s="11">
        <f>SUM(BO68:BO69)</f>
        <v>25</v>
      </c>
      <c r="BP70" s="5" t="s">
        <v>46</v>
      </c>
      <c r="BQ70" s="11">
        <f>SUM(BQ68:BQ69)</f>
        <v>54</v>
      </c>
      <c r="BR70" s="5" t="s">
        <v>46</v>
      </c>
      <c r="BS70" s="11">
        <f>SUM(BS68:BS69)</f>
        <v>26</v>
      </c>
      <c r="BT70" s="12"/>
      <c r="BU70" s="12"/>
      <c r="BV70" s="12"/>
      <c r="BW70" s="12"/>
      <c r="BX70" s="12"/>
      <c r="BY70" s="12"/>
      <c r="BZ70" s="6"/>
    </row>
    <row r="71" spans="1:7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</row>
    <row r="72" spans="1:79" x14ac:dyDescent="0.25">
      <c r="A72" s="5" t="s">
        <v>37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</row>
    <row r="73" spans="1:79" x14ac:dyDescent="0.25">
      <c r="A73" s="14" t="s">
        <v>53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6"/>
      <c r="BH73" s="6"/>
      <c r="BI73" s="6"/>
      <c r="BJ73" s="6"/>
      <c r="BK73" s="6"/>
      <c r="BL73" s="6"/>
      <c r="BM73" s="7" t="s">
        <v>46</v>
      </c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</row>
    <row r="74" spans="1:79" x14ac:dyDescent="0.25">
      <c r="A74" s="14" t="s">
        <v>27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8">
        <v>17</v>
      </c>
      <c r="BH74" s="6"/>
      <c r="BI74" s="6"/>
      <c r="BJ74" s="6"/>
      <c r="BK74" s="6"/>
      <c r="BL74" s="6"/>
      <c r="BM74" s="8">
        <v>70</v>
      </c>
      <c r="BN74" s="6"/>
      <c r="BO74" s="8">
        <v>87</v>
      </c>
      <c r="BP74" s="6"/>
      <c r="BQ74" s="8">
        <v>88</v>
      </c>
      <c r="BR74" s="6"/>
      <c r="BS74" s="6">
        <v>51</v>
      </c>
      <c r="BT74" s="6"/>
      <c r="BU74" s="6"/>
      <c r="BV74" s="6"/>
      <c r="BW74" s="6"/>
      <c r="BX74" s="6"/>
      <c r="BY74" s="6"/>
      <c r="BZ74" s="6"/>
    </row>
    <row r="75" spans="1:79" x14ac:dyDescent="0.25">
      <c r="A75" s="14" t="s">
        <v>54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8">
        <v>11</v>
      </c>
      <c r="BH75" s="6"/>
      <c r="BI75" s="8">
        <v>89</v>
      </c>
      <c r="BJ75" s="6"/>
      <c r="BK75" s="8">
        <v>46</v>
      </c>
      <c r="BL75" s="6"/>
      <c r="BM75" s="8">
        <v>28</v>
      </c>
      <c r="BN75" s="6"/>
      <c r="BO75" s="8">
        <v>39</v>
      </c>
      <c r="BP75" s="6"/>
      <c r="BQ75" s="8">
        <v>33</v>
      </c>
      <c r="BR75" s="6"/>
      <c r="BS75" s="6">
        <v>28</v>
      </c>
      <c r="BT75" s="6"/>
      <c r="BU75" s="6"/>
      <c r="BV75" s="6"/>
      <c r="BW75" s="6"/>
      <c r="BX75" s="6"/>
      <c r="BY75" s="6"/>
      <c r="BZ75" s="6"/>
    </row>
    <row r="76" spans="1:79" x14ac:dyDescent="0.25">
      <c r="A76" s="14" t="s">
        <v>40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6"/>
      <c r="BH76" s="6"/>
      <c r="BI76" s="6"/>
      <c r="BJ76" s="6"/>
      <c r="BK76" s="6"/>
      <c r="BL76" s="6"/>
      <c r="BM76" s="8">
        <v>2</v>
      </c>
      <c r="BN76" s="6"/>
      <c r="BO76" s="8">
        <v>5</v>
      </c>
      <c r="BP76" s="6"/>
      <c r="BQ76" s="8">
        <v>11</v>
      </c>
      <c r="BR76" s="6"/>
      <c r="BS76" s="6">
        <v>4</v>
      </c>
      <c r="BT76" s="6"/>
      <c r="BU76" s="6"/>
      <c r="BV76" s="6"/>
      <c r="BW76" s="6"/>
      <c r="BX76" s="6"/>
      <c r="BY76" s="6"/>
      <c r="BZ76" s="6"/>
    </row>
    <row r="77" spans="1:79" x14ac:dyDescent="0.25">
      <c r="A77" s="14" t="s">
        <v>55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8">
        <v>28</v>
      </c>
      <c r="BH77" s="6"/>
      <c r="BI77" s="8">
        <v>40</v>
      </c>
      <c r="BJ77" s="6"/>
      <c r="BK77" s="6"/>
      <c r="BL77" s="6"/>
      <c r="BM77" s="8">
        <v>21</v>
      </c>
      <c r="BN77" s="6"/>
      <c r="BO77" s="8">
        <v>19</v>
      </c>
      <c r="BP77" s="6"/>
      <c r="BQ77" s="8">
        <v>21</v>
      </c>
      <c r="BR77" s="6"/>
      <c r="BS77" s="6">
        <v>39</v>
      </c>
      <c r="BT77" s="6"/>
      <c r="BU77" s="6"/>
      <c r="BV77" s="6"/>
      <c r="BW77" s="6"/>
      <c r="BX77" s="6"/>
      <c r="BY77" s="6"/>
      <c r="BZ77" s="6"/>
    </row>
    <row r="78" spans="1:79" x14ac:dyDescent="0.25">
      <c r="A78" s="14" t="s">
        <v>57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6"/>
      <c r="BH78" s="6"/>
      <c r="BI78" s="6"/>
      <c r="BJ78" s="6"/>
      <c r="BK78" s="6"/>
      <c r="BL78" s="6"/>
      <c r="BM78" s="8"/>
      <c r="BN78" s="6"/>
      <c r="BO78" s="8"/>
      <c r="BP78" s="6"/>
      <c r="BQ78" s="8"/>
      <c r="BR78" s="6"/>
      <c r="BS78" s="6">
        <v>4</v>
      </c>
      <c r="BT78" s="6"/>
      <c r="BU78" s="6"/>
      <c r="BV78" s="6"/>
      <c r="BW78" s="6"/>
      <c r="BX78" s="6"/>
      <c r="BY78" s="6"/>
      <c r="BZ78" s="6"/>
    </row>
    <row r="79" spans="1:79" x14ac:dyDescent="0.25">
      <c r="A79" s="14" t="s">
        <v>23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8">
        <v>17</v>
      </c>
      <c r="BH79" s="6"/>
      <c r="BI79" s="6"/>
      <c r="BJ79" s="6"/>
      <c r="BK79" s="6"/>
      <c r="BL79" s="6"/>
      <c r="BM79" s="7" t="s">
        <v>46</v>
      </c>
      <c r="BN79" s="6"/>
      <c r="BO79" s="6"/>
      <c r="BP79" s="6"/>
      <c r="BQ79" s="6"/>
      <c r="BR79" s="6"/>
      <c r="BS79" s="6">
        <v>0</v>
      </c>
      <c r="BT79" s="6"/>
      <c r="BU79" s="6"/>
      <c r="BV79" s="6"/>
      <c r="BW79" s="6"/>
      <c r="BX79" s="6"/>
      <c r="BY79" s="6"/>
      <c r="BZ79" s="6"/>
    </row>
    <row r="80" spans="1:79" x14ac:dyDescent="0.25">
      <c r="A80" s="5" t="s">
        <v>43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8">
        <f>SUM(BG73:BG79)</f>
        <v>73</v>
      </c>
      <c r="BH80" s="6"/>
      <c r="BI80" s="8">
        <f>SUM(BI73:BI79)</f>
        <v>129</v>
      </c>
      <c r="BJ80" s="6"/>
      <c r="BK80" s="8">
        <f>SUM(BK73:BK79)</f>
        <v>46</v>
      </c>
      <c r="BL80" s="6"/>
      <c r="BM80" s="11">
        <f>SUM(BM73:BM79)</f>
        <v>121</v>
      </c>
      <c r="BN80" s="12"/>
      <c r="BO80" s="11">
        <f>SUM(BO73:BO79)</f>
        <v>150</v>
      </c>
      <c r="BP80" s="5" t="s">
        <v>46</v>
      </c>
      <c r="BQ80" s="11">
        <f>SUM(BQ73:BQ79)</f>
        <v>153</v>
      </c>
      <c r="BR80" s="12"/>
      <c r="BS80" s="11">
        <f>SUM(BS73:BS79)</f>
        <v>126</v>
      </c>
      <c r="BT80" s="12"/>
      <c r="BU80" s="12"/>
      <c r="BV80" s="12"/>
      <c r="BW80" s="12"/>
      <c r="BX80" s="6"/>
      <c r="BY80" s="6"/>
      <c r="BZ80" s="6"/>
    </row>
    <row r="81" spans="1:78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</row>
    <row r="82" spans="1:78" x14ac:dyDescent="0.25">
      <c r="A82" s="5" t="s">
        <v>58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8">
        <f>BG65+BG70+BG80</f>
        <v>185</v>
      </c>
      <c r="BH82" s="6"/>
      <c r="BI82" s="8">
        <f>BI65+BI70+BI80</f>
        <v>239</v>
      </c>
      <c r="BJ82" s="6"/>
      <c r="BK82" s="11">
        <f>BK65+BK70+BK80</f>
        <v>109</v>
      </c>
      <c r="BL82" s="12"/>
      <c r="BM82" s="11">
        <f>BM65+BM70+BM80</f>
        <v>246</v>
      </c>
      <c r="BN82" s="12"/>
      <c r="BO82" s="11">
        <f>BO65+BO70+BO80</f>
        <v>282</v>
      </c>
      <c r="BP82" s="12"/>
      <c r="BQ82" s="11">
        <f>BQ65+BQ70+BQ80</f>
        <v>344</v>
      </c>
      <c r="BR82" s="12"/>
      <c r="BS82" s="11">
        <f>BS65+BS70+BS80</f>
        <v>292</v>
      </c>
      <c r="BT82" s="12"/>
      <c r="BU82" s="12"/>
      <c r="BV82" s="12"/>
      <c r="BW82" s="6"/>
      <c r="BX82" s="6"/>
      <c r="BY82" s="6"/>
      <c r="BZ82" s="6"/>
    </row>
    <row r="83" spans="1:78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</row>
    <row r="84" spans="1:78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</row>
    <row r="85" spans="1:78" x14ac:dyDescent="0.25">
      <c r="A85" s="5" t="s">
        <v>59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</row>
    <row r="86" spans="1:78" x14ac:dyDescent="0.25">
      <c r="A86" s="14" t="s">
        <v>60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6"/>
      <c r="BH86" s="6"/>
      <c r="BI86" s="6"/>
      <c r="BJ86" s="6"/>
      <c r="BK86" s="6"/>
      <c r="BL86" s="6"/>
      <c r="BM86" s="8">
        <f>BM87-BK87</f>
        <v>5280</v>
      </c>
      <c r="BN86" s="6"/>
      <c r="BO86" s="8">
        <f>BO87-BM87</f>
        <v>8343</v>
      </c>
      <c r="BP86" s="6"/>
      <c r="BQ86" s="8">
        <f>BQ87-BO87</f>
        <v>5452</v>
      </c>
      <c r="BR86" s="6"/>
      <c r="BS86" s="6">
        <v>5481</v>
      </c>
      <c r="BT86" s="6"/>
      <c r="BU86" s="6"/>
      <c r="BV86" s="6"/>
      <c r="BW86" s="6"/>
      <c r="BX86" s="6"/>
      <c r="BY86" s="6"/>
      <c r="BZ86" s="6"/>
    </row>
    <row r="87" spans="1:78" x14ac:dyDescent="0.25">
      <c r="A87" s="14" t="s">
        <v>61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6"/>
      <c r="BH87" s="6"/>
      <c r="BI87" s="6"/>
      <c r="BJ87" s="12"/>
      <c r="BK87" s="11">
        <v>5000</v>
      </c>
      <c r="BL87" s="12"/>
      <c r="BM87" s="11">
        <v>10280</v>
      </c>
      <c r="BN87" s="12"/>
      <c r="BO87" s="11">
        <v>18623</v>
      </c>
      <c r="BP87" s="12"/>
      <c r="BQ87" s="11">
        <v>24075</v>
      </c>
      <c r="BR87" s="12"/>
      <c r="BS87" s="12">
        <f>BQ87+BS86</f>
        <v>29556</v>
      </c>
      <c r="BT87" s="12"/>
      <c r="BU87" s="6"/>
      <c r="BV87" s="6"/>
      <c r="BW87" s="6"/>
      <c r="BX87" s="6"/>
      <c r="BY87" s="6"/>
      <c r="BZ87" s="6"/>
    </row>
    <row r="88" spans="1:78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</row>
    <row r="89" spans="1:78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</row>
    <row r="90" spans="1:78" x14ac:dyDescent="0.25">
      <c r="A90" s="5" t="s">
        <v>62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</row>
    <row r="91" spans="1:78" x14ac:dyDescent="0.25">
      <c r="BS91">
        <v>25</v>
      </c>
      <c r="BT91" t="s">
        <v>64</v>
      </c>
    </row>
    <row r="92" spans="1:78" x14ac:dyDescent="0.25">
      <c r="BM92">
        <v>66</v>
      </c>
      <c r="BN92" t="s">
        <v>66</v>
      </c>
      <c r="BO92">
        <v>7</v>
      </c>
      <c r="BP92" t="s">
        <v>66</v>
      </c>
      <c r="BQ92">
        <v>28</v>
      </c>
      <c r="BR92" t="s">
        <v>66</v>
      </c>
      <c r="BS92">
        <v>37</v>
      </c>
      <c r="BT92" t="s">
        <v>66</v>
      </c>
    </row>
    <row r="93" spans="1:78" x14ac:dyDescent="0.25">
      <c r="BS93">
        <v>90</v>
      </c>
      <c r="BT93" t="s">
        <v>68</v>
      </c>
    </row>
    <row r="94" spans="1:78" x14ac:dyDescent="0.25">
      <c r="BP94" t="s">
        <v>65</v>
      </c>
      <c r="BR94" t="s">
        <v>65</v>
      </c>
      <c r="BS94">
        <v>30</v>
      </c>
      <c r="BT94" t="s">
        <v>69</v>
      </c>
    </row>
    <row r="95" spans="1:78" x14ac:dyDescent="0.25">
      <c r="BS95">
        <v>90</v>
      </c>
      <c r="BT95" t="s">
        <v>71</v>
      </c>
    </row>
    <row r="96" spans="1:78" x14ac:dyDescent="0.25">
      <c r="BR96" t="s">
        <v>72</v>
      </c>
      <c r="BS96">
        <v>22</v>
      </c>
      <c r="BT96" t="s">
        <v>72</v>
      </c>
    </row>
    <row r="97" spans="1:78" x14ac:dyDescent="0.25">
      <c r="BS97">
        <v>42</v>
      </c>
      <c r="BT97" t="s">
        <v>74</v>
      </c>
    </row>
    <row r="98" spans="1:78" x14ac:dyDescent="0.25">
      <c r="BP98" t="s">
        <v>63</v>
      </c>
      <c r="BR98" t="s">
        <v>63</v>
      </c>
      <c r="BT98" t="s">
        <v>63</v>
      </c>
    </row>
    <row r="99" spans="1:78" x14ac:dyDescent="0.25">
      <c r="BS99" s="13">
        <f>SUM(BS91:BS97)</f>
        <v>336</v>
      </c>
    </row>
    <row r="100" spans="1:78" x14ac:dyDescent="0.25">
      <c r="A100" t="s">
        <v>76</v>
      </c>
    </row>
    <row r="101" spans="1:78" x14ac:dyDescent="0.25">
      <c r="A101" t="s">
        <v>77</v>
      </c>
      <c r="BS101">
        <v>108</v>
      </c>
    </row>
    <row r="102" spans="1:78" ht="15" x14ac:dyDescent="0.25">
      <c r="A102" t="s">
        <v>78</v>
      </c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6">
        <v>1911</v>
      </c>
      <c r="BT102" s="6"/>
      <c r="BU102" s="6"/>
      <c r="BV102" s="6"/>
      <c r="BW102" s="1"/>
      <c r="BX102" s="1"/>
      <c r="BY102" s="1"/>
      <c r="BZ102" s="1"/>
    </row>
    <row r="103" spans="1:78" ht="15" x14ac:dyDescent="0.25"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</sheetData>
  <phoneticPr fontId="0" type="noConversion"/>
  <printOptions gridLinesSet="0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/>
  <dimension ref="A1:AD80"/>
  <sheetViews>
    <sheetView showGridLines="0" topLeftCell="A3" workbookViewId="0">
      <selection activeCell="H23" sqref="H23"/>
    </sheetView>
  </sheetViews>
  <sheetFormatPr defaultColWidth="13.33203125" defaultRowHeight="13.2" x14ac:dyDescent="0.25"/>
  <cols>
    <col min="1" max="1" width="30.44140625" customWidth="1"/>
    <col min="5" max="5" width="16.109375" customWidth="1"/>
    <col min="8" max="8" width="19.6640625" customWidth="1"/>
    <col min="14" max="14" width="30.44140625" customWidth="1"/>
  </cols>
  <sheetData>
    <row r="1" spans="1:18" x14ac:dyDescent="0.25">
      <c r="A1" s="9"/>
      <c r="N1" s="9"/>
    </row>
    <row r="2" spans="1:18" ht="15" x14ac:dyDescent="0.25">
      <c r="A2" s="9"/>
      <c r="B2" s="2">
        <v>1985</v>
      </c>
      <c r="C2" s="2">
        <v>1986</v>
      </c>
      <c r="D2" s="2">
        <v>1987</v>
      </c>
      <c r="E2" s="2"/>
      <c r="F2" s="2">
        <v>1989</v>
      </c>
      <c r="G2" s="2">
        <v>1990</v>
      </c>
      <c r="H2" s="2">
        <v>1991</v>
      </c>
      <c r="I2" s="2">
        <v>1992</v>
      </c>
      <c r="J2" s="2">
        <v>1993</v>
      </c>
      <c r="K2" s="2">
        <v>1994</v>
      </c>
      <c r="L2" s="4">
        <v>1995</v>
      </c>
      <c r="M2" s="4">
        <v>1996</v>
      </c>
      <c r="N2" s="9"/>
      <c r="O2" s="1"/>
      <c r="P2" s="1"/>
      <c r="Q2" s="1"/>
      <c r="R2" s="1"/>
    </row>
    <row r="3" spans="1:18" x14ac:dyDescent="0.25">
      <c r="A3" s="14" t="s">
        <v>3</v>
      </c>
      <c r="B3" s="9"/>
      <c r="C3" s="9"/>
      <c r="D3" s="9"/>
      <c r="E3" s="14" t="s">
        <v>85</v>
      </c>
      <c r="F3" s="15">
        <v>289</v>
      </c>
      <c r="G3" s="15">
        <v>422</v>
      </c>
      <c r="H3" s="15">
        <v>1723</v>
      </c>
      <c r="I3" s="15">
        <v>355</v>
      </c>
      <c r="J3" s="15">
        <v>637</v>
      </c>
      <c r="K3" s="15">
        <v>601</v>
      </c>
      <c r="L3" s="9">
        <v>859</v>
      </c>
      <c r="M3" s="9">
        <v>303</v>
      </c>
      <c r="N3" s="14" t="s">
        <v>3</v>
      </c>
      <c r="O3" s="9"/>
      <c r="P3" s="9"/>
      <c r="Q3" s="9"/>
      <c r="R3" s="9"/>
    </row>
    <row r="4" spans="1:18" x14ac:dyDescent="0.25">
      <c r="A4" s="14" t="s">
        <v>4</v>
      </c>
      <c r="B4" s="9"/>
      <c r="C4" s="9"/>
      <c r="D4" s="9"/>
      <c r="E4" s="14" t="s">
        <v>86</v>
      </c>
      <c r="F4" s="15">
        <v>0</v>
      </c>
      <c r="G4" s="15">
        <v>100</v>
      </c>
      <c r="H4" s="15">
        <v>127</v>
      </c>
      <c r="I4" s="15">
        <v>41</v>
      </c>
      <c r="J4" s="15">
        <v>102</v>
      </c>
      <c r="K4" s="15">
        <v>829</v>
      </c>
      <c r="L4" s="9">
        <v>687</v>
      </c>
      <c r="M4" s="9">
        <v>979</v>
      </c>
      <c r="N4" s="14" t="s">
        <v>4</v>
      </c>
      <c r="O4" s="9"/>
      <c r="P4" s="9"/>
      <c r="Q4" s="9"/>
      <c r="R4" s="9"/>
    </row>
    <row r="5" spans="1:18" x14ac:dyDescent="0.25">
      <c r="A5" s="14" t="s">
        <v>5</v>
      </c>
      <c r="B5" s="9"/>
      <c r="C5" s="9"/>
      <c r="D5" s="9"/>
      <c r="E5" s="14" t="s">
        <v>5</v>
      </c>
      <c r="F5" s="9"/>
      <c r="G5" s="9"/>
      <c r="H5" s="9"/>
      <c r="I5" s="15">
        <v>489</v>
      </c>
      <c r="J5" s="15">
        <v>893</v>
      </c>
      <c r="K5" s="15">
        <v>916</v>
      </c>
      <c r="L5" s="9">
        <v>746</v>
      </c>
      <c r="M5" s="9">
        <v>98</v>
      </c>
      <c r="N5" s="14" t="s">
        <v>5</v>
      </c>
      <c r="O5" s="9"/>
      <c r="P5" s="9"/>
      <c r="Q5" s="9"/>
      <c r="R5" s="9"/>
    </row>
    <row r="6" spans="1:18" x14ac:dyDescent="0.25">
      <c r="A6" s="9"/>
      <c r="B6" s="2">
        <v>1985</v>
      </c>
      <c r="C6" s="2">
        <v>1986</v>
      </c>
      <c r="D6" s="2">
        <v>1987</v>
      </c>
      <c r="E6" s="2">
        <v>1988</v>
      </c>
      <c r="F6" s="2">
        <v>1989</v>
      </c>
      <c r="G6" s="2">
        <v>1990</v>
      </c>
      <c r="H6" s="2">
        <v>1991</v>
      </c>
      <c r="I6" s="2">
        <v>1992</v>
      </c>
      <c r="J6" s="2">
        <v>1993</v>
      </c>
      <c r="K6" s="2">
        <v>1994</v>
      </c>
      <c r="L6" s="4">
        <v>1995</v>
      </c>
      <c r="M6" s="17">
        <v>1996</v>
      </c>
      <c r="N6" s="9"/>
      <c r="O6" s="9"/>
      <c r="P6" s="9"/>
      <c r="Q6" s="9"/>
      <c r="R6" s="9"/>
    </row>
    <row r="7" spans="1:18" x14ac:dyDescent="0.25">
      <c r="A7" s="5" t="s">
        <v>6</v>
      </c>
      <c r="B7" s="8">
        <v>191653</v>
      </c>
      <c r="C7" s="8">
        <v>196719</v>
      </c>
      <c r="D7" s="8">
        <v>200025</v>
      </c>
      <c r="E7" s="8">
        <v>203949</v>
      </c>
      <c r="F7" s="8">
        <v>206134</v>
      </c>
      <c r="G7" s="8">
        <v>206993</v>
      </c>
      <c r="H7" s="8">
        <v>208540</v>
      </c>
      <c r="I7" s="8">
        <v>209418</v>
      </c>
      <c r="J7" s="8">
        <v>211001</v>
      </c>
      <c r="K7" s="8">
        <v>213500</v>
      </c>
      <c r="L7" s="6">
        <v>218030</v>
      </c>
      <c r="M7" s="6">
        <v>219515</v>
      </c>
      <c r="N7" s="5" t="s">
        <v>6</v>
      </c>
      <c r="O7" s="6"/>
      <c r="P7" s="6"/>
      <c r="Q7" s="6"/>
      <c r="R7" s="6"/>
    </row>
    <row r="8" spans="1:18" x14ac:dyDescent="0.25">
      <c r="A8" s="5"/>
      <c r="B8" s="2">
        <v>1985</v>
      </c>
      <c r="C8" s="2">
        <v>1986</v>
      </c>
      <c r="D8" s="2">
        <v>1987</v>
      </c>
      <c r="E8" s="2">
        <v>1988</v>
      </c>
      <c r="F8" s="2">
        <v>1989</v>
      </c>
      <c r="G8" s="2">
        <v>1990</v>
      </c>
      <c r="H8" s="2">
        <v>1991</v>
      </c>
      <c r="I8" s="2">
        <v>1992</v>
      </c>
      <c r="J8" s="2">
        <v>1993</v>
      </c>
      <c r="K8" s="2">
        <v>1994</v>
      </c>
      <c r="L8" s="4">
        <v>1995</v>
      </c>
      <c r="M8" s="6">
        <v>1996</v>
      </c>
      <c r="N8" s="5"/>
      <c r="O8" s="6"/>
      <c r="P8" s="6"/>
      <c r="Q8" s="6"/>
      <c r="R8" s="6"/>
    </row>
    <row r="9" spans="1:18" x14ac:dyDescent="0.25">
      <c r="A9" s="5" t="s">
        <v>7</v>
      </c>
      <c r="B9" s="8">
        <v>5088</v>
      </c>
      <c r="C9" s="8">
        <v>5066</v>
      </c>
      <c r="D9" s="8">
        <v>3306</v>
      </c>
      <c r="E9" s="8">
        <v>3924</v>
      </c>
      <c r="F9" s="8">
        <v>2185</v>
      </c>
      <c r="G9" s="8">
        <v>859</v>
      </c>
      <c r="H9" s="8">
        <v>1547</v>
      </c>
      <c r="I9" s="8">
        <v>878</v>
      </c>
      <c r="J9" s="8">
        <v>1583</v>
      </c>
      <c r="K9" s="8">
        <v>2499</v>
      </c>
      <c r="L9" s="8">
        <v>4530</v>
      </c>
      <c r="M9" s="6">
        <v>1485</v>
      </c>
      <c r="N9" s="5" t="s">
        <v>7</v>
      </c>
      <c r="O9" s="6"/>
      <c r="P9" s="6"/>
      <c r="Q9" s="6"/>
      <c r="R9" s="6"/>
    </row>
    <row r="10" spans="1:18" x14ac:dyDescent="0.25">
      <c r="A10" s="9"/>
      <c r="B10" s="9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9"/>
      <c r="O10" s="6"/>
      <c r="P10" s="6"/>
      <c r="Q10" s="6"/>
      <c r="R10" s="6"/>
    </row>
    <row r="11" spans="1:18" x14ac:dyDescent="0.25">
      <c r="A11" s="5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 t="s">
        <v>8</v>
      </c>
      <c r="O11" s="6"/>
      <c r="P11" s="6"/>
      <c r="Q11" s="6"/>
      <c r="R11" s="6"/>
    </row>
    <row r="12" spans="1:18" x14ac:dyDescent="0.25">
      <c r="A12" s="14" t="s">
        <v>9</v>
      </c>
      <c r="B12" s="15">
        <v>3242</v>
      </c>
      <c r="C12" s="15">
        <v>2345</v>
      </c>
      <c r="D12" s="15">
        <v>609</v>
      </c>
      <c r="E12" s="15">
        <v>366</v>
      </c>
      <c r="F12" s="8">
        <v>400</v>
      </c>
      <c r="G12" s="8">
        <v>641</v>
      </c>
      <c r="H12" s="8">
        <v>92</v>
      </c>
      <c r="I12" s="8">
        <v>1114</v>
      </c>
      <c r="J12" s="8">
        <v>625</v>
      </c>
      <c r="K12" s="8">
        <v>1276</v>
      </c>
      <c r="L12" s="6">
        <v>1686</v>
      </c>
      <c r="M12" s="6">
        <v>0</v>
      </c>
      <c r="N12" s="14" t="s">
        <v>9</v>
      </c>
      <c r="O12" s="6"/>
      <c r="P12" s="6"/>
      <c r="Q12" s="6"/>
      <c r="R12" s="6"/>
    </row>
    <row r="13" spans="1:18" x14ac:dyDescent="0.25">
      <c r="A13" s="14" t="s">
        <v>10</v>
      </c>
      <c r="B13" s="9"/>
      <c r="C13" s="9"/>
      <c r="D13" s="9"/>
      <c r="E13" s="9"/>
      <c r="F13" s="8">
        <v>277</v>
      </c>
      <c r="G13" s="8">
        <v>800</v>
      </c>
      <c r="H13" s="8">
        <v>266</v>
      </c>
      <c r="I13" s="8">
        <v>1078</v>
      </c>
      <c r="J13" s="8">
        <v>708</v>
      </c>
      <c r="K13" s="8">
        <v>1133</v>
      </c>
      <c r="L13" s="6">
        <v>1296</v>
      </c>
      <c r="M13" s="6">
        <v>99</v>
      </c>
      <c r="N13" s="14" t="s">
        <v>10</v>
      </c>
      <c r="O13" s="6"/>
      <c r="P13" s="6"/>
      <c r="Q13" s="6"/>
      <c r="R13" s="6"/>
    </row>
    <row r="14" spans="1:18" x14ac:dyDescent="0.25">
      <c r="A14" s="14" t="s">
        <v>11</v>
      </c>
      <c r="B14" s="9"/>
      <c r="C14" s="9"/>
      <c r="D14" s="9"/>
      <c r="E14" s="9"/>
      <c r="F14" s="8">
        <v>1062</v>
      </c>
      <c r="G14" s="8">
        <v>6558</v>
      </c>
      <c r="H14" s="8">
        <v>294</v>
      </c>
      <c r="I14" s="8">
        <v>62</v>
      </c>
      <c r="J14" s="8">
        <v>1037</v>
      </c>
      <c r="K14" s="8">
        <v>2071</v>
      </c>
      <c r="L14" s="6">
        <v>237</v>
      </c>
      <c r="M14" s="6">
        <v>144</v>
      </c>
      <c r="N14" s="14" t="s">
        <v>11</v>
      </c>
      <c r="O14" s="6"/>
      <c r="P14" s="6"/>
      <c r="Q14" s="6"/>
      <c r="R14" s="6"/>
    </row>
    <row r="15" spans="1:18" x14ac:dyDescent="0.25">
      <c r="A15" s="14" t="s">
        <v>12</v>
      </c>
      <c r="B15" s="9"/>
      <c r="C15" s="9"/>
      <c r="D15" s="9"/>
      <c r="E15" s="9"/>
      <c r="F15" s="8">
        <v>423</v>
      </c>
      <c r="G15" s="8">
        <v>2660</v>
      </c>
      <c r="H15" s="8">
        <v>689</v>
      </c>
      <c r="I15" s="8">
        <v>736</v>
      </c>
      <c r="J15" s="8">
        <v>1235</v>
      </c>
      <c r="K15" s="8">
        <v>795</v>
      </c>
      <c r="L15" s="6">
        <v>1400</v>
      </c>
      <c r="M15" s="6">
        <v>205</v>
      </c>
      <c r="N15" s="14" t="s">
        <v>12</v>
      </c>
      <c r="O15" s="6"/>
      <c r="P15" s="6"/>
      <c r="Q15" s="6"/>
      <c r="R15" s="6"/>
    </row>
    <row r="16" spans="1:18" x14ac:dyDescent="0.25">
      <c r="A16" s="14" t="s">
        <v>13</v>
      </c>
      <c r="B16" s="9"/>
      <c r="C16" s="9"/>
      <c r="D16" s="9"/>
      <c r="E16" s="9"/>
      <c r="F16" s="8">
        <v>516</v>
      </c>
      <c r="G16" s="8">
        <v>287</v>
      </c>
      <c r="H16" s="8">
        <v>575</v>
      </c>
      <c r="I16" s="8">
        <v>679</v>
      </c>
      <c r="J16" s="8">
        <v>1138</v>
      </c>
      <c r="K16" s="8">
        <v>1266</v>
      </c>
      <c r="L16" s="6">
        <v>1194</v>
      </c>
      <c r="M16" s="6">
        <v>3</v>
      </c>
      <c r="N16" s="14" t="s">
        <v>13</v>
      </c>
      <c r="O16" s="6"/>
      <c r="P16" s="6"/>
      <c r="Q16" s="6"/>
      <c r="R16" s="6"/>
    </row>
    <row r="17" spans="1:30" x14ac:dyDescent="0.25">
      <c r="A17" s="14" t="s">
        <v>14</v>
      </c>
      <c r="B17" s="9"/>
      <c r="C17" s="9"/>
      <c r="D17" s="9"/>
      <c r="E17" s="9"/>
      <c r="F17" s="6"/>
      <c r="G17" s="6"/>
      <c r="H17" s="6"/>
      <c r="I17" s="8">
        <v>107</v>
      </c>
      <c r="J17" s="8">
        <v>62</v>
      </c>
      <c r="K17" s="8">
        <v>79</v>
      </c>
      <c r="L17" s="6">
        <v>214</v>
      </c>
      <c r="M17" s="6">
        <v>12</v>
      </c>
      <c r="N17" s="14" t="s">
        <v>14</v>
      </c>
      <c r="O17" s="6"/>
      <c r="P17" s="6"/>
      <c r="Q17" s="6"/>
      <c r="R17" s="6"/>
    </row>
    <row r="18" spans="1:30" x14ac:dyDescent="0.25">
      <c r="A18" s="14" t="s">
        <v>15</v>
      </c>
      <c r="B18" s="9"/>
      <c r="C18" s="9"/>
      <c r="D18" s="9"/>
      <c r="E18" s="9"/>
      <c r="F18" s="6"/>
      <c r="G18" s="6"/>
      <c r="H18" s="6"/>
      <c r="I18" s="8">
        <v>167</v>
      </c>
      <c r="J18" s="8">
        <v>35</v>
      </c>
      <c r="K18" s="8">
        <v>36</v>
      </c>
      <c r="L18" s="6">
        <v>241</v>
      </c>
      <c r="M18" s="6">
        <v>176</v>
      </c>
      <c r="N18" s="14" t="s">
        <v>15</v>
      </c>
      <c r="O18" s="6"/>
      <c r="P18" s="6"/>
      <c r="Q18" s="6"/>
      <c r="R18" s="6"/>
    </row>
    <row r="19" spans="1:30" x14ac:dyDescent="0.25">
      <c r="A19" s="13" t="s">
        <v>79</v>
      </c>
      <c r="B19" s="9"/>
      <c r="C19" s="9"/>
      <c r="D19" s="9"/>
      <c r="E19" s="9"/>
      <c r="F19" s="12">
        <v>2678</v>
      </c>
      <c r="G19" s="12">
        <v>10946</v>
      </c>
      <c r="H19" s="12">
        <v>1916</v>
      </c>
      <c r="I19" s="12">
        <v>3943</v>
      </c>
      <c r="J19" s="12">
        <v>4840</v>
      </c>
      <c r="K19" s="12">
        <v>6656</v>
      </c>
      <c r="L19" s="12">
        <v>6268</v>
      </c>
      <c r="M19" s="12"/>
      <c r="N19" s="13" t="s">
        <v>79</v>
      </c>
      <c r="O19" s="12"/>
      <c r="P19" s="12"/>
      <c r="Q19" s="12"/>
      <c r="R19" s="12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5">
      <c r="A20" s="13"/>
      <c r="B20" s="9"/>
      <c r="C20" s="9"/>
      <c r="D20" s="9"/>
      <c r="E20" s="9"/>
      <c r="F20" s="12"/>
      <c r="G20" s="12"/>
      <c r="H20" s="12"/>
      <c r="I20" s="12"/>
      <c r="J20" s="12"/>
      <c r="K20" s="12"/>
      <c r="L20" s="12"/>
      <c r="M20" s="12"/>
      <c r="N20" s="13"/>
      <c r="O20" s="12"/>
      <c r="P20" s="12"/>
      <c r="Q20" s="12"/>
      <c r="R20" s="12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x14ac:dyDescent="0.25">
      <c r="A21" s="9"/>
      <c r="B21" s="2">
        <v>1985</v>
      </c>
      <c r="C21" s="2">
        <v>1986</v>
      </c>
      <c r="D21" s="2">
        <v>1987</v>
      </c>
      <c r="E21" s="2">
        <v>1988</v>
      </c>
      <c r="F21" s="2">
        <v>1989</v>
      </c>
      <c r="G21" s="2">
        <v>1990</v>
      </c>
      <c r="H21" s="2">
        <v>1991</v>
      </c>
      <c r="I21" s="2">
        <v>1992</v>
      </c>
      <c r="J21" s="2">
        <v>1993</v>
      </c>
      <c r="K21" s="2">
        <v>1994</v>
      </c>
      <c r="L21" s="4">
        <v>1995</v>
      </c>
      <c r="M21" s="16">
        <v>1996</v>
      </c>
      <c r="N21" s="9"/>
      <c r="O21" s="6"/>
      <c r="P21" s="6"/>
      <c r="Q21" s="6"/>
      <c r="R21" s="6"/>
    </row>
    <row r="22" spans="1:30" x14ac:dyDescent="0.25">
      <c r="A22" s="9" t="s">
        <v>17</v>
      </c>
      <c r="B22" s="2"/>
      <c r="C22" s="2"/>
      <c r="D22" s="2"/>
      <c r="E22" s="9" t="s">
        <v>17</v>
      </c>
      <c r="F22" s="2">
        <v>2560</v>
      </c>
      <c r="G22" s="2">
        <v>8304</v>
      </c>
      <c r="H22" s="2">
        <v>2568</v>
      </c>
      <c r="I22" s="2">
        <v>2995</v>
      </c>
      <c r="J22" s="2">
        <v>2190</v>
      </c>
      <c r="K22" s="2">
        <v>2220</v>
      </c>
      <c r="L22" s="8">
        <v>12355</v>
      </c>
      <c r="M22" s="11">
        <v>3905</v>
      </c>
      <c r="N22" s="9" t="s">
        <v>17</v>
      </c>
      <c r="O22" s="11"/>
      <c r="P22" s="11"/>
      <c r="Q22" s="11"/>
      <c r="R22" s="11"/>
    </row>
    <row r="23" spans="1:30" x14ac:dyDescent="0.25">
      <c r="A23" s="9" t="s">
        <v>26</v>
      </c>
      <c r="B23" s="2"/>
      <c r="C23" s="2"/>
      <c r="D23" s="2"/>
      <c r="E23" s="9" t="s">
        <v>26</v>
      </c>
      <c r="F23" s="2"/>
      <c r="G23" s="2"/>
      <c r="H23" s="2">
        <v>1310</v>
      </c>
      <c r="I23" s="2">
        <v>1912</v>
      </c>
      <c r="J23" s="2">
        <v>2195</v>
      </c>
      <c r="K23" s="2">
        <v>2365</v>
      </c>
      <c r="L23" s="4">
        <v>4955</v>
      </c>
      <c r="M23" s="6">
        <v>2535</v>
      </c>
      <c r="N23" s="9" t="s">
        <v>26</v>
      </c>
      <c r="O23" s="6"/>
      <c r="P23" s="6"/>
      <c r="Q23" s="6"/>
      <c r="R23" s="6"/>
    </row>
    <row r="24" spans="1:30" x14ac:dyDescent="0.25">
      <c r="A24" s="9" t="s">
        <v>32</v>
      </c>
      <c r="B24" s="2"/>
      <c r="C24" s="2"/>
      <c r="D24" s="2"/>
      <c r="E24" s="9" t="s">
        <v>32</v>
      </c>
      <c r="F24" s="2">
        <v>1555</v>
      </c>
      <c r="G24" s="2">
        <v>1668</v>
      </c>
      <c r="H24" s="2">
        <v>1485</v>
      </c>
      <c r="I24" s="2">
        <v>2095</v>
      </c>
      <c r="J24" s="2">
        <v>2695</v>
      </c>
      <c r="K24" s="2">
        <v>2575</v>
      </c>
      <c r="L24" s="4">
        <v>1136</v>
      </c>
      <c r="M24" s="6">
        <v>800</v>
      </c>
      <c r="N24" s="9" t="s">
        <v>32</v>
      </c>
      <c r="O24" s="6"/>
      <c r="P24" s="6"/>
      <c r="Q24" s="6"/>
      <c r="R24" s="6"/>
    </row>
    <row r="25" spans="1:30" x14ac:dyDescent="0.25">
      <c r="A25" s="9" t="s">
        <v>37</v>
      </c>
      <c r="B25" s="2"/>
      <c r="C25" s="2"/>
      <c r="D25" s="2"/>
      <c r="E25" s="9" t="s">
        <v>37</v>
      </c>
      <c r="F25" s="2">
        <v>385</v>
      </c>
      <c r="G25" s="2"/>
      <c r="H25" s="2">
        <v>1644</v>
      </c>
      <c r="I25" s="2">
        <v>785</v>
      </c>
      <c r="J25" s="2">
        <v>3585</v>
      </c>
      <c r="K25" s="2">
        <v>2095</v>
      </c>
      <c r="L25" s="4">
        <v>1110</v>
      </c>
      <c r="M25" s="6">
        <v>1590</v>
      </c>
      <c r="N25" s="9" t="s">
        <v>37</v>
      </c>
      <c r="O25" s="6"/>
      <c r="P25" s="6"/>
      <c r="Q25" s="6"/>
      <c r="R25" s="6"/>
    </row>
    <row r="26" spans="1:30" x14ac:dyDescent="0.25">
      <c r="A26" s="5" t="s">
        <v>44</v>
      </c>
      <c r="B26" s="6"/>
      <c r="C26" s="6"/>
      <c r="D26" s="6"/>
      <c r="E26" s="12"/>
      <c r="F26" s="11">
        <v>7100</v>
      </c>
      <c r="G26" s="11">
        <v>20256</v>
      </c>
      <c r="H26" s="11">
        <v>7007</v>
      </c>
      <c r="I26" s="11">
        <v>7787</v>
      </c>
      <c r="J26" s="11">
        <v>10665</v>
      </c>
      <c r="K26" s="11">
        <v>9255</v>
      </c>
      <c r="L26" s="11">
        <v>19556</v>
      </c>
      <c r="M26" s="12">
        <v>8830</v>
      </c>
      <c r="N26" s="5" t="s">
        <v>44</v>
      </c>
      <c r="O26" s="12"/>
      <c r="P26" s="6"/>
      <c r="Q26" s="6"/>
      <c r="R26" s="6"/>
    </row>
    <row r="27" spans="1:30" x14ac:dyDescent="0.25">
      <c r="A27" s="9"/>
      <c r="B27" s="9"/>
      <c r="C27" s="9"/>
      <c r="D27" s="9"/>
      <c r="E27" s="9"/>
      <c r="F27" s="6"/>
      <c r="G27" s="6"/>
      <c r="H27" s="6"/>
      <c r="I27" s="6"/>
      <c r="J27" s="6"/>
      <c r="K27" s="6"/>
      <c r="L27" s="6"/>
      <c r="M27" s="6"/>
      <c r="N27" s="9"/>
      <c r="O27" s="6"/>
      <c r="P27" s="6"/>
      <c r="Q27" s="6"/>
      <c r="R27" s="6"/>
    </row>
    <row r="28" spans="1:30" x14ac:dyDescent="0.25">
      <c r="A28" s="9"/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9"/>
      <c r="O28" s="6"/>
      <c r="P28" s="6"/>
      <c r="Q28" s="6"/>
      <c r="R28" s="6"/>
    </row>
    <row r="29" spans="1:30" x14ac:dyDescent="0.25">
      <c r="A29" s="5" t="s">
        <v>45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 t="s">
        <v>45</v>
      </c>
      <c r="O29" s="6"/>
      <c r="P29" s="6"/>
      <c r="Q29" s="6"/>
      <c r="R29" s="6"/>
    </row>
    <row r="30" spans="1:30" x14ac:dyDescent="0.25">
      <c r="A30" s="5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 t="s">
        <v>17</v>
      </c>
      <c r="O30" s="6"/>
      <c r="P30" s="6"/>
      <c r="Q30" s="6"/>
      <c r="R30" s="6"/>
    </row>
    <row r="31" spans="1:30" x14ac:dyDescent="0.25">
      <c r="A31" s="14" t="s">
        <v>18</v>
      </c>
      <c r="B31" s="9"/>
      <c r="C31" s="9"/>
      <c r="D31" s="9"/>
      <c r="E31" s="9"/>
      <c r="F31" s="6"/>
      <c r="G31" s="6"/>
      <c r="H31" s="6"/>
      <c r="I31" s="8">
        <v>55</v>
      </c>
      <c r="J31" s="8">
        <v>55</v>
      </c>
      <c r="K31" s="8">
        <v>32</v>
      </c>
      <c r="L31" s="6">
        <v>25</v>
      </c>
      <c r="M31" s="6">
        <v>43</v>
      </c>
      <c r="N31" s="14" t="s">
        <v>18</v>
      </c>
      <c r="O31" s="6"/>
      <c r="P31" s="6"/>
      <c r="Q31" s="6"/>
      <c r="R31" s="6"/>
    </row>
    <row r="32" spans="1:30" x14ac:dyDescent="0.25">
      <c r="A32" s="14" t="s">
        <v>47</v>
      </c>
      <c r="B32" s="9"/>
      <c r="C32" s="9"/>
      <c r="D32" s="9"/>
      <c r="E32" s="9"/>
      <c r="F32" s="6"/>
      <c r="G32" s="6"/>
      <c r="H32" s="6"/>
      <c r="I32" s="8">
        <v>19</v>
      </c>
      <c r="J32" s="8">
        <v>18</v>
      </c>
      <c r="K32" s="8">
        <v>17</v>
      </c>
      <c r="L32" s="6">
        <v>46</v>
      </c>
      <c r="M32" s="6">
        <v>13</v>
      </c>
      <c r="N32" s="14" t="s">
        <v>48</v>
      </c>
      <c r="O32" s="6"/>
      <c r="P32" s="6"/>
      <c r="Q32" s="6"/>
      <c r="R32" s="6"/>
    </row>
    <row r="33" spans="1:19" x14ac:dyDescent="0.25">
      <c r="A33" s="14" t="s">
        <v>20</v>
      </c>
      <c r="B33" s="9"/>
      <c r="C33" s="9"/>
      <c r="D33" s="9"/>
      <c r="E33" s="9"/>
      <c r="F33" s="6"/>
      <c r="G33" s="6"/>
      <c r="H33" s="6"/>
      <c r="I33" s="8">
        <v>10</v>
      </c>
      <c r="J33" s="8">
        <v>14</v>
      </c>
      <c r="K33" s="8">
        <v>11</v>
      </c>
      <c r="L33" s="6">
        <v>15</v>
      </c>
      <c r="M33" s="6">
        <v>14</v>
      </c>
      <c r="N33" s="14" t="s">
        <v>20</v>
      </c>
      <c r="O33" s="6"/>
      <c r="P33" s="6"/>
      <c r="Q33" s="6"/>
      <c r="R33" s="6"/>
    </row>
    <row r="34" spans="1:19" x14ac:dyDescent="0.25">
      <c r="A34" s="14" t="s">
        <v>21</v>
      </c>
      <c r="B34" s="9"/>
      <c r="C34" s="9"/>
      <c r="D34" s="9"/>
      <c r="E34" s="9"/>
      <c r="F34" s="6"/>
      <c r="G34" s="6"/>
      <c r="H34" s="6"/>
      <c r="I34" s="8">
        <v>11</v>
      </c>
      <c r="J34" s="8">
        <v>18</v>
      </c>
      <c r="K34" s="8">
        <v>15</v>
      </c>
      <c r="L34" s="6">
        <v>25</v>
      </c>
      <c r="M34" s="6">
        <v>4</v>
      </c>
      <c r="N34" s="14" t="s">
        <v>21</v>
      </c>
      <c r="O34" s="6"/>
      <c r="P34" s="6"/>
      <c r="Q34" s="6"/>
      <c r="R34" s="6"/>
    </row>
    <row r="35" spans="1:19" x14ac:dyDescent="0.25">
      <c r="A35" s="14" t="s">
        <v>22</v>
      </c>
      <c r="B35" s="9"/>
      <c r="C35" s="9"/>
      <c r="D35" s="9"/>
      <c r="E35" s="9"/>
      <c r="F35" s="8">
        <v>1</v>
      </c>
      <c r="G35" s="6"/>
      <c r="H35" s="6"/>
      <c r="I35" s="8">
        <v>1</v>
      </c>
      <c r="J35" s="8">
        <v>2</v>
      </c>
      <c r="K35" s="8">
        <v>5</v>
      </c>
      <c r="L35" s="6">
        <v>2</v>
      </c>
      <c r="M35" s="6">
        <v>1</v>
      </c>
      <c r="N35" s="14" t="s">
        <v>22</v>
      </c>
      <c r="O35" s="6"/>
      <c r="P35" s="6"/>
      <c r="Q35" s="6"/>
      <c r="R35" s="6"/>
    </row>
    <row r="36" spans="1:19" x14ac:dyDescent="0.25">
      <c r="A36" s="14" t="s">
        <v>50</v>
      </c>
      <c r="B36" s="9"/>
      <c r="C36" s="9"/>
      <c r="D36" s="9"/>
      <c r="E36" s="9"/>
      <c r="F36" s="6"/>
      <c r="G36" s="6"/>
      <c r="H36" s="6"/>
      <c r="I36" s="6"/>
      <c r="J36" s="6"/>
      <c r="K36" s="8">
        <v>57</v>
      </c>
      <c r="L36" s="6">
        <v>27</v>
      </c>
      <c r="M36" s="6">
        <v>30</v>
      </c>
      <c r="N36" s="14" t="s">
        <v>50</v>
      </c>
      <c r="O36" s="6"/>
      <c r="P36" s="6"/>
      <c r="Q36" s="6"/>
      <c r="R36" s="6"/>
    </row>
    <row r="37" spans="1:19" x14ac:dyDescent="0.25">
      <c r="A37" s="5" t="s">
        <v>25</v>
      </c>
      <c r="B37" s="6"/>
      <c r="C37" s="6"/>
      <c r="D37" s="6"/>
      <c r="E37" s="6"/>
      <c r="F37" s="8">
        <v>78</v>
      </c>
      <c r="G37" s="11">
        <v>73</v>
      </c>
      <c r="H37" s="11">
        <v>63</v>
      </c>
      <c r="I37" s="11">
        <v>96</v>
      </c>
      <c r="J37" s="11">
        <v>107</v>
      </c>
      <c r="K37" s="11">
        <v>137</v>
      </c>
      <c r="L37" s="11">
        <v>140</v>
      </c>
      <c r="M37" s="12">
        <v>105</v>
      </c>
      <c r="N37" s="5" t="s">
        <v>25</v>
      </c>
      <c r="O37" s="12"/>
      <c r="P37" s="12"/>
      <c r="Q37" s="12"/>
      <c r="R37" s="12"/>
      <c r="S37" s="13"/>
    </row>
    <row r="38" spans="1:19" x14ac:dyDescent="0.25">
      <c r="A38" s="9"/>
      <c r="B38" s="9"/>
      <c r="C38" s="9"/>
      <c r="D38" s="9"/>
      <c r="E38" s="9"/>
      <c r="F38" s="6"/>
      <c r="G38" s="6"/>
      <c r="H38" s="6"/>
      <c r="I38" s="6"/>
      <c r="J38" s="6"/>
      <c r="K38" s="6"/>
      <c r="L38" s="6"/>
      <c r="M38" s="6"/>
      <c r="N38" s="9"/>
      <c r="O38" s="6"/>
      <c r="P38" s="6"/>
      <c r="Q38" s="6"/>
      <c r="R38" s="6"/>
    </row>
    <row r="39" spans="1:19" x14ac:dyDescent="0.25">
      <c r="A39" s="5" t="s">
        <v>32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5" t="s">
        <v>32</v>
      </c>
      <c r="O39" s="6"/>
      <c r="P39" s="6"/>
      <c r="Q39" s="6"/>
      <c r="R39" s="6"/>
    </row>
    <row r="40" spans="1:19" x14ac:dyDescent="0.25">
      <c r="A40" s="14" t="s">
        <v>51</v>
      </c>
      <c r="B40" s="9"/>
      <c r="C40" s="9"/>
      <c r="D40" s="9"/>
      <c r="E40" s="9"/>
      <c r="F40" s="8">
        <v>18</v>
      </c>
      <c r="G40" s="8">
        <v>37</v>
      </c>
      <c r="H40" s="6"/>
      <c r="I40" s="8">
        <v>28</v>
      </c>
      <c r="J40" s="8">
        <v>19</v>
      </c>
      <c r="K40" s="8">
        <v>51</v>
      </c>
      <c r="L40" s="6">
        <v>26</v>
      </c>
      <c r="M40" s="6">
        <v>32</v>
      </c>
      <c r="N40" s="14" t="s">
        <v>51</v>
      </c>
      <c r="O40" s="6"/>
      <c r="P40" s="6"/>
      <c r="Q40" s="6"/>
      <c r="R40" s="6"/>
    </row>
    <row r="41" spans="1:19" x14ac:dyDescent="0.25">
      <c r="A41" s="14" t="s">
        <v>52</v>
      </c>
      <c r="B41" s="9"/>
      <c r="C41" s="9"/>
      <c r="D41" s="9"/>
      <c r="E41" s="9"/>
      <c r="F41" s="8">
        <v>16</v>
      </c>
      <c r="G41" s="6"/>
      <c r="H41" s="6"/>
      <c r="I41" s="8">
        <v>1</v>
      </c>
      <c r="J41" s="8">
        <v>6</v>
      </c>
      <c r="K41" s="8">
        <v>3</v>
      </c>
      <c r="L41" s="6">
        <v>0</v>
      </c>
      <c r="M41" s="6">
        <v>3</v>
      </c>
      <c r="N41" s="14" t="s">
        <v>52</v>
      </c>
      <c r="O41" s="6"/>
      <c r="P41" s="6"/>
      <c r="Q41" s="6"/>
      <c r="R41" s="6"/>
    </row>
    <row r="42" spans="1:19" x14ac:dyDescent="0.25">
      <c r="A42" s="5" t="s">
        <v>36</v>
      </c>
      <c r="B42" s="6"/>
      <c r="C42" s="6"/>
      <c r="D42" s="6"/>
      <c r="E42" s="6"/>
      <c r="F42" s="8">
        <v>34</v>
      </c>
      <c r="G42" s="11">
        <v>37</v>
      </c>
      <c r="H42" s="12"/>
      <c r="I42" s="11">
        <v>29</v>
      </c>
      <c r="J42" s="11">
        <v>25</v>
      </c>
      <c r="K42" s="11">
        <v>54</v>
      </c>
      <c r="L42" s="11">
        <v>26</v>
      </c>
      <c r="M42" s="12">
        <v>35</v>
      </c>
      <c r="N42" s="5" t="s">
        <v>36</v>
      </c>
      <c r="O42" s="12"/>
      <c r="P42" s="12"/>
      <c r="Q42" s="12"/>
      <c r="R42" s="6"/>
    </row>
    <row r="43" spans="1:19" x14ac:dyDescent="0.25">
      <c r="A43" s="9"/>
      <c r="B43" s="9"/>
      <c r="C43" s="9"/>
      <c r="D43" s="9"/>
      <c r="E43" s="9"/>
      <c r="F43" s="6"/>
      <c r="G43" s="6"/>
      <c r="H43" s="6"/>
      <c r="I43" s="6"/>
      <c r="J43" s="6"/>
      <c r="K43" s="6"/>
      <c r="L43" s="6"/>
      <c r="M43" s="6"/>
      <c r="N43" s="9"/>
      <c r="O43" s="6"/>
      <c r="P43" s="6"/>
      <c r="Q43" s="6"/>
      <c r="R43" s="6"/>
    </row>
    <row r="44" spans="1:19" x14ac:dyDescent="0.25">
      <c r="A44" s="5" t="s">
        <v>37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" t="s">
        <v>37</v>
      </c>
      <c r="O44" s="6"/>
      <c r="P44" s="6"/>
      <c r="Q44" s="6"/>
      <c r="R44" s="6"/>
    </row>
    <row r="45" spans="1:19" x14ac:dyDescent="0.25">
      <c r="A45" s="14" t="s">
        <v>53</v>
      </c>
      <c r="B45" s="9"/>
      <c r="C45" s="9"/>
      <c r="D45" s="9"/>
      <c r="E45" s="9"/>
      <c r="F45" s="6"/>
      <c r="G45" s="6"/>
      <c r="H45" s="6"/>
      <c r="I45" s="7" t="s">
        <v>46</v>
      </c>
      <c r="J45" s="6"/>
      <c r="K45" s="6"/>
      <c r="L45" s="6"/>
      <c r="M45" s="6">
        <v>1</v>
      </c>
      <c r="N45" s="14" t="s">
        <v>53</v>
      </c>
      <c r="O45" s="6"/>
      <c r="P45" s="6"/>
      <c r="Q45" s="6"/>
      <c r="R45" s="6"/>
    </row>
    <row r="46" spans="1:19" x14ac:dyDescent="0.25">
      <c r="A46" s="14" t="s">
        <v>27</v>
      </c>
      <c r="B46" s="9"/>
      <c r="C46" s="9"/>
      <c r="D46" s="9"/>
      <c r="E46" s="9"/>
      <c r="F46" s="8">
        <v>17</v>
      </c>
      <c r="G46" s="6"/>
      <c r="H46" s="6"/>
      <c r="I46" s="8">
        <v>70</v>
      </c>
      <c r="J46" s="8">
        <v>87</v>
      </c>
      <c r="K46" s="8">
        <v>88</v>
      </c>
      <c r="L46" s="6">
        <v>51</v>
      </c>
      <c r="M46" s="6">
        <v>57</v>
      </c>
      <c r="N46" s="14" t="s">
        <v>27</v>
      </c>
      <c r="O46" s="6"/>
      <c r="P46" s="6"/>
      <c r="Q46" s="6"/>
      <c r="R46" s="6"/>
    </row>
    <row r="47" spans="1:19" x14ac:dyDescent="0.25">
      <c r="A47" s="14" t="s">
        <v>54</v>
      </c>
      <c r="B47" s="9"/>
      <c r="C47" s="9"/>
      <c r="D47" s="9"/>
      <c r="E47" s="9"/>
      <c r="F47" s="8">
        <v>11</v>
      </c>
      <c r="G47" s="8">
        <v>89</v>
      </c>
      <c r="H47" s="8">
        <v>46</v>
      </c>
      <c r="I47" s="8">
        <v>28</v>
      </c>
      <c r="J47" s="8">
        <v>39</v>
      </c>
      <c r="K47" s="8">
        <v>33</v>
      </c>
      <c r="L47" s="6">
        <v>28</v>
      </c>
      <c r="M47" s="6">
        <v>11</v>
      </c>
      <c r="N47" s="14" t="s">
        <v>54</v>
      </c>
      <c r="O47" s="6"/>
      <c r="P47" s="6"/>
      <c r="Q47" s="6"/>
      <c r="R47" s="6"/>
    </row>
    <row r="48" spans="1:19" x14ac:dyDescent="0.25">
      <c r="A48" s="14" t="s">
        <v>40</v>
      </c>
      <c r="B48" s="9"/>
      <c r="C48" s="9"/>
      <c r="D48" s="9"/>
      <c r="E48" s="9"/>
      <c r="F48" s="6"/>
      <c r="G48" s="6"/>
      <c r="H48" s="6"/>
      <c r="I48" s="8">
        <v>2</v>
      </c>
      <c r="J48" s="8">
        <v>5</v>
      </c>
      <c r="K48" s="8">
        <v>11</v>
      </c>
      <c r="L48" s="6">
        <v>4</v>
      </c>
      <c r="M48" s="6">
        <v>1</v>
      </c>
      <c r="N48" s="14" t="s">
        <v>40</v>
      </c>
      <c r="O48" s="6"/>
      <c r="P48" s="6"/>
      <c r="Q48" s="6"/>
      <c r="R48" s="6"/>
    </row>
    <row r="49" spans="1:18" x14ac:dyDescent="0.25">
      <c r="A49" s="14" t="s">
        <v>55</v>
      </c>
      <c r="B49" s="9"/>
      <c r="C49" s="9"/>
      <c r="D49" s="9"/>
      <c r="E49" s="9"/>
      <c r="F49" s="8">
        <v>28</v>
      </c>
      <c r="G49" s="8">
        <v>40</v>
      </c>
      <c r="H49" s="6"/>
      <c r="I49" s="8">
        <v>21</v>
      </c>
      <c r="J49" s="8">
        <v>19</v>
      </c>
      <c r="K49" s="8">
        <v>21</v>
      </c>
      <c r="L49" s="6">
        <v>39</v>
      </c>
      <c r="M49" s="6">
        <v>15</v>
      </c>
      <c r="N49" s="14" t="s">
        <v>55</v>
      </c>
      <c r="O49" s="6"/>
      <c r="P49" s="6"/>
      <c r="Q49" s="6"/>
      <c r="R49" s="6"/>
    </row>
    <row r="50" spans="1:18" x14ac:dyDescent="0.25">
      <c r="A50" s="14" t="s">
        <v>57</v>
      </c>
      <c r="B50" s="9"/>
      <c r="C50" s="9"/>
      <c r="D50" s="9"/>
      <c r="E50" s="9"/>
      <c r="F50" s="6"/>
      <c r="G50" s="6"/>
      <c r="H50" s="6"/>
      <c r="I50" s="8"/>
      <c r="J50" s="8"/>
      <c r="K50" s="8"/>
      <c r="L50" s="6">
        <v>4</v>
      </c>
      <c r="M50" s="6">
        <v>1</v>
      </c>
      <c r="N50" s="14" t="s">
        <v>57</v>
      </c>
      <c r="O50" s="6"/>
      <c r="P50" s="6"/>
      <c r="Q50" s="6"/>
      <c r="R50" s="6"/>
    </row>
    <row r="51" spans="1:18" x14ac:dyDescent="0.25">
      <c r="A51" s="14" t="s">
        <v>23</v>
      </c>
      <c r="B51" s="9"/>
      <c r="C51" s="9"/>
      <c r="D51" s="9"/>
      <c r="E51" s="9"/>
      <c r="F51" s="8">
        <v>17</v>
      </c>
      <c r="G51" s="6"/>
      <c r="H51" s="6"/>
      <c r="I51" s="7" t="s">
        <v>46</v>
      </c>
      <c r="J51" s="6"/>
      <c r="K51" s="6"/>
      <c r="L51" s="6">
        <v>0</v>
      </c>
      <c r="M51" s="6">
        <v>3</v>
      </c>
      <c r="N51" s="14" t="s">
        <v>23</v>
      </c>
      <c r="O51" s="6"/>
      <c r="P51" s="6"/>
      <c r="Q51" s="6"/>
      <c r="R51" s="6"/>
    </row>
    <row r="52" spans="1:18" x14ac:dyDescent="0.25">
      <c r="A52" s="5" t="s">
        <v>80</v>
      </c>
      <c r="B52" s="6"/>
      <c r="C52" s="6"/>
      <c r="D52" s="6"/>
      <c r="E52" s="6"/>
      <c r="F52" s="8">
        <v>73</v>
      </c>
      <c r="G52" s="11">
        <v>40</v>
      </c>
      <c r="H52" s="11">
        <v>0</v>
      </c>
      <c r="I52" s="11">
        <v>159</v>
      </c>
      <c r="J52" s="11">
        <v>118</v>
      </c>
      <c r="K52" s="11">
        <v>148</v>
      </c>
      <c r="L52" s="11">
        <v>98</v>
      </c>
      <c r="M52" s="12">
        <v>236</v>
      </c>
      <c r="N52" s="5" t="s">
        <v>80</v>
      </c>
      <c r="O52" s="12"/>
      <c r="P52" s="6"/>
      <c r="Q52" s="6"/>
      <c r="R52" s="6"/>
    </row>
    <row r="53" spans="1:18" x14ac:dyDescent="0.25">
      <c r="A53" s="5"/>
      <c r="B53" s="6"/>
      <c r="C53" s="6"/>
      <c r="D53" s="6"/>
      <c r="E53" s="6"/>
      <c r="F53" s="8"/>
      <c r="G53" s="11"/>
      <c r="H53" s="11"/>
      <c r="I53" s="11"/>
      <c r="J53" s="11"/>
      <c r="K53" s="11"/>
      <c r="L53" s="11"/>
      <c r="M53" s="12"/>
      <c r="N53" s="5"/>
      <c r="O53" s="12"/>
      <c r="P53" s="6"/>
      <c r="Q53" s="6"/>
      <c r="R53" s="6"/>
    </row>
    <row r="54" spans="1:18" x14ac:dyDescent="0.25">
      <c r="A54" s="9"/>
      <c r="B54" s="2">
        <v>1985</v>
      </c>
      <c r="C54" s="2">
        <v>1986</v>
      </c>
      <c r="D54" s="2">
        <v>1987</v>
      </c>
      <c r="E54" s="2">
        <v>1988</v>
      </c>
      <c r="F54" s="2">
        <v>1989</v>
      </c>
      <c r="G54" s="2">
        <v>1990</v>
      </c>
      <c r="H54" s="2">
        <v>1991</v>
      </c>
      <c r="I54" s="2">
        <v>1992</v>
      </c>
      <c r="J54" s="2">
        <v>1993</v>
      </c>
      <c r="K54" s="2">
        <v>1994</v>
      </c>
      <c r="L54" s="4">
        <v>1995</v>
      </c>
      <c r="M54" s="16">
        <v>1996</v>
      </c>
      <c r="N54" s="9"/>
      <c r="O54" s="6"/>
      <c r="P54" s="6"/>
      <c r="Q54" s="6"/>
      <c r="R54" s="6"/>
    </row>
    <row r="55" spans="1:18" x14ac:dyDescent="0.25">
      <c r="A55" s="9"/>
      <c r="B55" s="2"/>
      <c r="C55" s="2"/>
      <c r="D55" s="2"/>
      <c r="E55" s="2"/>
      <c r="F55" s="2"/>
      <c r="G55" s="2"/>
      <c r="H55" s="2" t="s">
        <v>17</v>
      </c>
      <c r="I55" s="2">
        <v>96</v>
      </c>
      <c r="J55" s="2">
        <v>107</v>
      </c>
      <c r="K55" s="2">
        <v>137</v>
      </c>
      <c r="L55" s="4">
        <v>140</v>
      </c>
      <c r="M55" s="6">
        <v>105</v>
      </c>
      <c r="N55" s="9"/>
      <c r="O55" s="6"/>
      <c r="P55" s="6"/>
      <c r="Q55" s="6"/>
      <c r="R55" s="6"/>
    </row>
    <row r="56" spans="1:18" x14ac:dyDescent="0.25">
      <c r="A56" s="9"/>
      <c r="B56" s="2"/>
      <c r="C56" s="2"/>
      <c r="D56" s="2"/>
      <c r="E56" s="2"/>
      <c r="F56" s="2"/>
      <c r="G56" s="2"/>
      <c r="H56" s="2" t="s">
        <v>87</v>
      </c>
      <c r="I56" s="2">
        <v>28</v>
      </c>
      <c r="J56" s="2">
        <v>39</v>
      </c>
      <c r="K56" s="2">
        <v>33</v>
      </c>
      <c r="L56" s="4">
        <v>28</v>
      </c>
      <c r="M56" s="6">
        <v>11</v>
      </c>
      <c r="N56" s="9"/>
      <c r="O56" s="6"/>
      <c r="P56" s="6"/>
      <c r="Q56" s="6"/>
      <c r="R56" s="6"/>
    </row>
    <row r="57" spans="1:18" x14ac:dyDescent="0.25">
      <c r="A57" s="9"/>
      <c r="B57" s="2"/>
      <c r="C57" s="2"/>
      <c r="D57" s="2"/>
      <c r="E57" s="2"/>
      <c r="F57" s="2"/>
      <c r="G57" s="2"/>
      <c r="H57" s="2" t="s">
        <v>32</v>
      </c>
      <c r="I57" s="2">
        <v>29</v>
      </c>
      <c r="J57" s="2">
        <v>25</v>
      </c>
      <c r="K57" s="2">
        <v>54</v>
      </c>
      <c r="L57" s="4">
        <v>26</v>
      </c>
      <c r="M57" s="6">
        <v>35</v>
      </c>
      <c r="N57" s="9"/>
      <c r="O57" s="6"/>
      <c r="P57" s="6"/>
      <c r="Q57" s="6"/>
      <c r="R57" s="6"/>
    </row>
    <row r="58" spans="1:18" x14ac:dyDescent="0.25">
      <c r="A58" s="9"/>
      <c r="B58" s="2"/>
      <c r="C58" s="2"/>
      <c r="D58" s="2"/>
      <c r="E58" s="2"/>
      <c r="F58" s="2"/>
      <c r="G58" s="2"/>
      <c r="H58" s="2" t="s">
        <v>37</v>
      </c>
      <c r="I58" s="2">
        <v>93</v>
      </c>
      <c r="J58" s="2">
        <v>111</v>
      </c>
      <c r="K58" s="2">
        <v>120</v>
      </c>
      <c r="L58" s="4">
        <v>98</v>
      </c>
      <c r="M58" s="6">
        <v>85</v>
      </c>
      <c r="N58" s="9"/>
      <c r="O58" s="6"/>
      <c r="P58" s="6"/>
      <c r="Q58" s="6"/>
      <c r="R58" s="6"/>
    </row>
    <row r="59" spans="1:18" x14ac:dyDescent="0.25">
      <c r="A59" s="5" t="s">
        <v>58</v>
      </c>
      <c r="B59" s="6"/>
      <c r="C59" s="6"/>
      <c r="D59" s="6"/>
      <c r="E59" s="6"/>
      <c r="F59" s="11">
        <v>185</v>
      </c>
      <c r="G59" s="11">
        <v>239</v>
      </c>
      <c r="H59" s="11">
        <v>109</v>
      </c>
      <c r="I59" s="11">
        <f>SUM(I55:I58)</f>
        <v>246</v>
      </c>
      <c r="J59" s="11">
        <f>SUM(J55:J58)</f>
        <v>282</v>
      </c>
      <c r="K59" s="11">
        <f>SUM(K55:K58)</f>
        <v>344</v>
      </c>
      <c r="L59" s="11">
        <f>SUM(L55:L58)</f>
        <v>292</v>
      </c>
      <c r="M59" s="12">
        <v>236</v>
      </c>
      <c r="N59" s="5" t="s">
        <v>58</v>
      </c>
      <c r="O59" s="6"/>
      <c r="P59" s="6"/>
      <c r="Q59" s="6"/>
      <c r="R59" s="6"/>
    </row>
    <row r="60" spans="1:18" x14ac:dyDescent="0.25">
      <c r="A60" s="9"/>
      <c r="B60" s="9"/>
      <c r="C60" s="9"/>
      <c r="D60" s="9"/>
      <c r="E60" s="9"/>
      <c r="F60" s="6"/>
      <c r="G60" s="6"/>
      <c r="H60" s="6"/>
      <c r="I60" s="6"/>
      <c r="J60" s="6"/>
      <c r="K60" s="6"/>
      <c r="L60" s="6"/>
      <c r="M60" s="6"/>
      <c r="N60" s="9"/>
      <c r="O60" s="6"/>
      <c r="P60" s="6"/>
      <c r="Q60" s="6"/>
      <c r="R60" s="6"/>
    </row>
    <row r="61" spans="1:18" x14ac:dyDescent="0.25">
      <c r="A61" s="9"/>
      <c r="B61" s="9"/>
      <c r="C61" s="9"/>
      <c r="D61" s="9"/>
      <c r="E61" s="9"/>
      <c r="F61" s="6"/>
      <c r="G61" s="6"/>
      <c r="H61" s="6"/>
      <c r="I61" s="6"/>
      <c r="J61" s="6"/>
      <c r="K61" s="6"/>
      <c r="L61" s="6"/>
      <c r="M61" s="6"/>
      <c r="N61" s="9"/>
      <c r="O61" s="6"/>
      <c r="P61" s="6"/>
      <c r="Q61" s="6"/>
      <c r="R61" s="6"/>
    </row>
    <row r="62" spans="1:18" x14ac:dyDescent="0.25">
      <c r="A62" s="5" t="s">
        <v>59</v>
      </c>
      <c r="B62" s="2">
        <v>1985</v>
      </c>
      <c r="C62" s="2">
        <v>1986</v>
      </c>
      <c r="D62" s="2">
        <v>1987</v>
      </c>
      <c r="E62" s="2">
        <v>1988</v>
      </c>
      <c r="F62" s="2">
        <v>1989</v>
      </c>
      <c r="G62" s="2">
        <v>1990</v>
      </c>
      <c r="H62" s="2">
        <v>1991</v>
      </c>
      <c r="I62" s="2">
        <v>1992</v>
      </c>
      <c r="J62" s="2">
        <v>1993</v>
      </c>
      <c r="K62" s="2">
        <v>1994</v>
      </c>
      <c r="L62" s="4">
        <v>1995</v>
      </c>
      <c r="M62" s="16">
        <v>1996</v>
      </c>
      <c r="N62" s="5" t="s">
        <v>59</v>
      </c>
      <c r="O62" s="6"/>
      <c r="P62" s="6"/>
      <c r="Q62" s="6"/>
      <c r="R62" s="6"/>
    </row>
    <row r="63" spans="1:18" x14ac:dyDescent="0.25">
      <c r="A63" s="14" t="s">
        <v>60</v>
      </c>
      <c r="B63" s="9"/>
      <c r="C63" s="9"/>
      <c r="D63" s="9"/>
      <c r="E63" s="9"/>
      <c r="F63" s="6"/>
      <c r="G63" s="6"/>
      <c r="H63" s="6">
        <v>0</v>
      </c>
      <c r="I63" s="8">
        <v>5280</v>
      </c>
      <c r="J63" s="8">
        <v>8343</v>
      </c>
      <c r="K63" s="8">
        <v>5452</v>
      </c>
      <c r="L63" s="6">
        <v>5481</v>
      </c>
      <c r="M63" s="16">
        <v>5212</v>
      </c>
      <c r="N63" s="14" t="s">
        <v>60</v>
      </c>
      <c r="O63" s="6"/>
      <c r="P63" s="6"/>
      <c r="Q63" s="6"/>
      <c r="R63" s="6"/>
    </row>
    <row r="64" spans="1:18" x14ac:dyDescent="0.25">
      <c r="A64" s="14"/>
      <c r="B64" s="9"/>
      <c r="C64" s="9"/>
      <c r="D64" s="9"/>
      <c r="E64" s="9"/>
      <c r="F64" s="6"/>
      <c r="G64" s="2">
        <v>1990</v>
      </c>
      <c r="H64" s="2">
        <v>1991</v>
      </c>
      <c r="I64" s="2">
        <v>1992</v>
      </c>
      <c r="J64" s="2">
        <v>1993</v>
      </c>
      <c r="K64" s="2">
        <v>1994</v>
      </c>
      <c r="L64" s="4">
        <v>1995</v>
      </c>
      <c r="M64" s="16">
        <v>1996</v>
      </c>
      <c r="N64" s="14"/>
      <c r="O64" s="6"/>
      <c r="P64" s="6"/>
      <c r="Q64" s="6"/>
      <c r="R64" s="6"/>
    </row>
    <row r="65" spans="1:18" x14ac:dyDescent="0.25">
      <c r="A65" s="14" t="s">
        <v>61</v>
      </c>
      <c r="B65" s="9"/>
      <c r="C65" s="9"/>
      <c r="D65" s="9"/>
      <c r="E65" s="9"/>
      <c r="F65" s="6"/>
      <c r="G65" s="6">
        <v>0</v>
      </c>
      <c r="H65" s="11">
        <v>5000</v>
      </c>
      <c r="I65" s="11">
        <v>10280</v>
      </c>
      <c r="J65" s="11">
        <v>18623</v>
      </c>
      <c r="K65" s="11">
        <v>24075</v>
      </c>
      <c r="L65" s="12">
        <v>29556</v>
      </c>
      <c r="M65" s="16">
        <v>34768</v>
      </c>
      <c r="N65" s="14" t="s">
        <v>61</v>
      </c>
      <c r="O65" s="6"/>
      <c r="P65" s="6"/>
      <c r="Q65" s="6"/>
      <c r="R65" s="6"/>
    </row>
    <row r="66" spans="1:18" x14ac:dyDescent="0.25">
      <c r="A66" s="9"/>
      <c r="B66" s="9"/>
      <c r="C66" s="9"/>
      <c r="D66" s="9"/>
      <c r="E66" s="9"/>
      <c r="F66" s="6"/>
      <c r="G66" s="6"/>
      <c r="H66" s="6"/>
      <c r="I66" s="6"/>
      <c r="J66" s="6"/>
      <c r="K66" s="6"/>
      <c r="L66" s="6"/>
      <c r="M66" s="6"/>
      <c r="N66" s="9"/>
      <c r="O66" s="6"/>
      <c r="P66" s="6"/>
      <c r="Q66" s="6"/>
      <c r="R66" s="6"/>
    </row>
    <row r="67" spans="1:18" x14ac:dyDescent="0.25">
      <c r="A67" s="9"/>
      <c r="B67" s="9"/>
      <c r="C67" s="9"/>
      <c r="D67" s="9"/>
      <c r="E67" s="9"/>
      <c r="F67" s="6"/>
      <c r="G67" s="6"/>
      <c r="H67" s="6"/>
      <c r="I67" s="6"/>
      <c r="J67" s="6"/>
      <c r="K67" s="6"/>
      <c r="L67" s="6"/>
      <c r="M67" s="6"/>
      <c r="N67" s="9"/>
      <c r="O67" s="6"/>
      <c r="P67" s="6"/>
      <c r="Q67" s="6"/>
      <c r="R67" s="6"/>
    </row>
    <row r="68" spans="1:18" x14ac:dyDescent="0.25">
      <c r="A68" s="5" t="s">
        <v>62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5" t="s">
        <v>62</v>
      </c>
      <c r="O68" s="6"/>
      <c r="P68" s="6"/>
      <c r="Q68" s="6"/>
      <c r="R68" s="6"/>
    </row>
    <row r="69" spans="1:18" x14ac:dyDescent="0.25">
      <c r="J69" t="s">
        <v>63</v>
      </c>
      <c r="K69" t="s">
        <v>63</v>
      </c>
      <c r="L69">
        <v>25</v>
      </c>
    </row>
    <row r="70" spans="1:18" x14ac:dyDescent="0.25">
      <c r="J70" t="s">
        <v>65</v>
      </c>
      <c r="K70" t="s">
        <v>65</v>
      </c>
      <c r="L70">
        <v>37</v>
      </c>
    </row>
    <row r="71" spans="1:18" x14ac:dyDescent="0.25">
      <c r="K71" t="s">
        <v>67</v>
      </c>
      <c r="L71">
        <v>90</v>
      </c>
    </row>
    <row r="72" spans="1:18" x14ac:dyDescent="0.25">
      <c r="L72">
        <v>30</v>
      </c>
    </row>
    <row r="73" spans="1:18" x14ac:dyDescent="0.25">
      <c r="L73">
        <v>90</v>
      </c>
    </row>
    <row r="74" spans="1:18" x14ac:dyDescent="0.25">
      <c r="L74">
        <v>22</v>
      </c>
    </row>
    <row r="75" spans="1:18" x14ac:dyDescent="0.25">
      <c r="L75">
        <v>42</v>
      </c>
    </row>
    <row r="76" spans="1:18" x14ac:dyDescent="0.25">
      <c r="L76" s="13">
        <v>336</v>
      </c>
    </row>
    <row r="77" spans="1:18" x14ac:dyDescent="0.25">
      <c r="A77" s="13" t="s">
        <v>84</v>
      </c>
      <c r="N77" s="13" t="s">
        <v>84</v>
      </c>
    </row>
    <row r="78" spans="1:18" x14ac:dyDescent="0.25">
      <c r="A78" t="s">
        <v>77</v>
      </c>
      <c r="L78">
        <v>108</v>
      </c>
      <c r="N78" t="s">
        <v>77</v>
      </c>
    </row>
    <row r="79" spans="1:18" ht="15" x14ac:dyDescent="0.25">
      <c r="A79" t="s">
        <v>78</v>
      </c>
      <c r="F79" s="1"/>
      <c r="G79" s="1"/>
      <c r="H79" s="1"/>
      <c r="I79" s="1"/>
      <c r="J79" s="1"/>
      <c r="K79" s="1"/>
      <c r="L79" s="6">
        <v>1911</v>
      </c>
      <c r="M79" s="6">
        <v>2092</v>
      </c>
      <c r="N79" t="s">
        <v>78</v>
      </c>
      <c r="O79" s="1"/>
      <c r="P79" s="1"/>
      <c r="Q79" s="1"/>
      <c r="R79" s="1"/>
    </row>
    <row r="80" spans="1:18" ht="15" x14ac:dyDescent="0.25">
      <c r="F80" s="1"/>
      <c r="G80" s="1"/>
      <c r="H80" s="1"/>
      <c r="I80" s="1"/>
      <c r="J80" s="1"/>
      <c r="K80" s="1"/>
      <c r="L80" s="1"/>
      <c r="M80" s="1"/>
      <c r="O80" s="1"/>
      <c r="P80" s="1"/>
      <c r="Q80" s="1"/>
      <c r="R80" s="1"/>
    </row>
  </sheetData>
  <phoneticPr fontId="0" type="noConversion"/>
  <printOptions gridLinesSet="0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1" transitionEvaluation="1"/>
  <dimension ref="A1:W224"/>
  <sheetViews>
    <sheetView showGridLines="0" topLeftCell="A41" workbookViewId="0">
      <selection activeCell="C90" sqref="C90"/>
    </sheetView>
  </sheetViews>
  <sheetFormatPr defaultColWidth="13.33203125" defaultRowHeight="13.2" x14ac:dyDescent="0.25"/>
  <cols>
    <col min="1" max="1" width="33.109375" customWidth="1"/>
    <col min="2" max="2" width="10.44140625" customWidth="1"/>
    <col min="3" max="3" width="10.33203125" customWidth="1"/>
    <col min="4" max="6" width="10.44140625" customWidth="1"/>
    <col min="7" max="7" width="9.77734375" customWidth="1"/>
    <col min="8" max="9" width="8.109375" customWidth="1"/>
    <col min="10" max="10" width="7.77734375" customWidth="1"/>
    <col min="11" max="12" width="7.6640625" style="84" customWidth="1"/>
    <col min="13" max="14" width="8.33203125" style="84" customWidth="1"/>
    <col min="15" max="15" width="27.44140625" style="49" bestFit="1" customWidth="1"/>
    <col min="16" max="16" width="13.33203125" style="49"/>
    <col min="17" max="17" width="27.44140625" style="49" bestFit="1" customWidth="1"/>
    <col min="20" max="20" width="11.33203125" customWidth="1"/>
    <col min="21" max="21" width="7.6640625" style="84" customWidth="1"/>
    <col min="22" max="22" width="8.33203125" style="84" customWidth="1"/>
  </cols>
  <sheetData>
    <row r="1" spans="1:23" x14ac:dyDescent="0.25">
      <c r="A1" s="31"/>
      <c r="B1" s="116">
        <v>1995</v>
      </c>
      <c r="C1" s="118">
        <v>1996</v>
      </c>
      <c r="D1" s="116">
        <v>1997</v>
      </c>
      <c r="E1" s="116">
        <v>1998</v>
      </c>
      <c r="F1" s="116">
        <v>1999</v>
      </c>
      <c r="G1" s="110">
        <v>2000</v>
      </c>
      <c r="H1" s="113">
        <v>2001</v>
      </c>
      <c r="I1" s="112">
        <v>2002</v>
      </c>
      <c r="J1" s="111">
        <v>2003</v>
      </c>
      <c r="K1" s="114">
        <v>2004</v>
      </c>
      <c r="L1" s="114">
        <v>2005</v>
      </c>
      <c r="M1" s="325"/>
      <c r="N1" s="325"/>
      <c r="O1" s="47"/>
      <c r="P1" s="47"/>
      <c r="Q1" s="47"/>
      <c r="R1" s="30">
        <v>1980</v>
      </c>
      <c r="S1" s="30">
        <v>1989</v>
      </c>
      <c r="T1" s="30">
        <v>1989</v>
      </c>
      <c r="U1" s="324">
        <v>2004</v>
      </c>
      <c r="V1" s="325"/>
      <c r="W1" s="29" t="s">
        <v>141</v>
      </c>
    </row>
    <row r="2" spans="1:23" x14ac:dyDescent="0.25">
      <c r="A2" s="34"/>
      <c r="B2" s="34" t="s">
        <v>0</v>
      </c>
      <c r="C2" s="34" t="s">
        <v>0</v>
      </c>
      <c r="D2" s="34" t="s">
        <v>0</v>
      </c>
      <c r="E2" s="34" t="s">
        <v>0</v>
      </c>
      <c r="F2" s="58" t="s">
        <v>0</v>
      </c>
      <c r="G2" s="59" t="s">
        <v>0</v>
      </c>
      <c r="H2" s="63" t="s">
        <v>0</v>
      </c>
      <c r="I2" s="64" t="s">
        <v>0</v>
      </c>
      <c r="J2" s="65" t="s">
        <v>0</v>
      </c>
      <c r="K2" s="65" t="s">
        <v>0</v>
      </c>
      <c r="L2" s="107"/>
      <c r="M2" s="48"/>
      <c r="N2" s="48"/>
      <c r="O2" s="48"/>
      <c r="P2" s="33"/>
      <c r="Q2" s="34" t="s">
        <v>0</v>
      </c>
      <c r="R2" s="34" t="s">
        <v>1</v>
      </c>
      <c r="S2" s="65" t="s">
        <v>0</v>
      </c>
      <c r="T2" s="65" t="s">
        <v>106</v>
      </c>
      <c r="U2" s="29"/>
      <c r="V2"/>
    </row>
    <row r="3" spans="1:23" ht="20.25" customHeight="1" x14ac:dyDescent="0.25">
      <c r="A3" s="35" t="s">
        <v>2</v>
      </c>
      <c r="B3" s="29"/>
      <c r="C3" s="29"/>
      <c r="D3" s="29"/>
      <c r="E3" s="29"/>
      <c r="F3" s="58"/>
      <c r="G3" s="59"/>
      <c r="H3" s="66"/>
      <c r="I3" s="60"/>
      <c r="J3" s="62"/>
      <c r="K3" s="85"/>
      <c r="L3" s="85"/>
      <c r="M3" s="35" t="s">
        <v>2</v>
      </c>
      <c r="N3" s="49"/>
      <c r="O3" s="35" t="s">
        <v>2</v>
      </c>
      <c r="P3" s="36"/>
      <c r="Q3" s="29"/>
      <c r="R3" s="29"/>
      <c r="S3" s="85"/>
      <c r="T3" s="85"/>
      <c r="U3" s="29"/>
      <c r="V3"/>
    </row>
    <row r="4" spans="1:23" x14ac:dyDescent="0.25">
      <c r="A4" s="37" t="s">
        <v>3</v>
      </c>
      <c r="B4" s="29">
        <v>859</v>
      </c>
      <c r="C4" s="29">
        <v>303</v>
      </c>
      <c r="D4" s="29">
        <v>1105</v>
      </c>
      <c r="E4" s="29">
        <v>827</v>
      </c>
      <c r="F4" s="58">
        <v>1182</v>
      </c>
      <c r="G4" s="59">
        <v>850</v>
      </c>
      <c r="H4" s="66">
        <v>502</v>
      </c>
      <c r="I4" s="61">
        <v>1831</v>
      </c>
      <c r="J4" s="62">
        <v>613</v>
      </c>
      <c r="K4" s="85">
        <v>493</v>
      </c>
      <c r="L4" s="85"/>
      <c r="M4" s="37" t="s">
        <v>3</v>
      </c>
      <c r="N4" s="49"/>
      <c r="O4" s="37" t="s">
        <v>3</v>
      </c>
      <c r="P4" s="29"/>
      <c r="Q4" s="38">
        <v>289</v>
      </c>
      <c r="R4" s="29"/>
      <c r="S4" s="85">
        <v>493</v>
      </c>
      <c r="T4" s="85">
        <v>6</v>
      </c>
      <c r="U4" s="29"/>
      <c r="V4"/>
    </row>
    <row r="5" spans="1:23" x14ac:dyDescent="0.25">
      <c r="A5" s="37" t="s">
        <v>4</v>
      </c>
      <c r="B5" s="29">
        <v>687</v>
      </c>
      <c r="C5" s="29">
        <v>979</v>
      </c>
      <c r="D5" s="29">
        <v>1201</v>
      </c>
      <c r="E5" s="29">
        <v>1054</v>
      </c>
      <c r="F5" s="58">
        <v>281</v>
      </c>
      <c r="G5" s="59">
        <v>1</v>
      </c>
      <c r="H5" s="66">
        <v>573</v>
      </c>
      <c r="I5" s="61">
        <v>566</v>
      </c>
      <c r="J5" s="62">
        <v>97</v>
      </c>
      <c r="K5" s="85">
        <v>222</v>
      </c>
      <c r="L5" s="85"/>
      <c r="M5" s="37" t="s">
        <v>4</v>
      </c>
      <c r="N5" s="49"/>
      <c r="O5" s="37" t="s">
        <v>4</v>
      </c>
      <c r="P5" s="29"/>
      <c r="Q5" s="38">
        <v>0</v>
      </c>
      <c r="R5" s="29"/>
      <c r="S5" s="85">
        <v>222</v>
      </c>
      <c r="T5" s="85">
        <v>11</v>
      </c>
      <c r="U5" s="29"/>
      <c r="V5"/>
    </row>
    <row r="6" spans="1:23" x14ac:dyDescent="0.25">
      <c r="A6" s="37" t="s">
        <v>5</v>
      </c>
      <c r="B6" s="29">
        <v>746</v>
      </c>
      <c r="C6" s="29">
        <v>98</v>
      </c>
      <c r="D6" s="29">
        <v>214</v>
      </c>
      <c r="E6" s="29">
        <v>357</v>
      </c>
      <c r="F6" s="58">
        <v>960</v>
      </c>
      <c r="G6" s="59">
        <v>477</v>
      </c>
      <c r="H6" s="66">
        <v>344</v>
      </c>
      <c r="I6" s="61">
        <v>207</v>
      </c>
      <c r="J6" s="62">
        <v>157</v>
      </c>
      <c r="K6" s="85">
        <v>476</v>
      </c>
      <c r="L6" s="85"/>
      <c r="M6" s="37" t="s">
        <v>5</v>
      </c>
      <c r="N6" s="49"/>
      <c r="O6" s="37" t="s">
        <v>5</v>
      </c>
      <c r="P6" s="29"/>
      <c r="Q6" s="29"/>
      <c r="R6" s="29"/>
      <c r="S6" s="85">
        <v>476</v>
      </c>
      <c r="T6" s="85">
        <v>4</v>
      </c>
      <c r="U6" s="29"/>
      <c r="V6"/>
    </row>
    <row r="7" spans="1:23" x14ac:dyDescent="0.25">
      <c r="A7" s="29"/>
      <c r="B7" s="29"/>
      <c r="C7" s="29"/>
      <c r="D7" s="29"/>
      <c r="E7" s="29"/>
      <c r="F7" s="58"/>
      <c r="G7" s="59"/>
      <c r="H7" s="66"/>
      <c r="I7" s="60"/>
      <c r="J7" s="62"/>
      <c r="K7" s="85"/>
      <c r="L7" s="85"/>
      <c r="M7" s="29"/>
      <c r="N7" s="49"/>
      <c r="O7" s="29"/>
      <c r="P7" s="29"/>
      <c r="Q7" s="29"/>
      <c r="R7" s="29"/>
      <c r="S7" s="85"/>
      <c r="T7" s="85"/>
      <c r="U7" s="29"/>
      <c r="V7"/>
    </row>
    <row r="8" spans="1:23" s="13" customFormat="1" x14ac:dyDescent="0.25">
      <c r="A8" s="35" t="s">
        <v>6</v>
      </c>
      <c r="B8" s="32">
        <v>218030</v>
      </c>
      <c r="C8" s="32">
        <v>219515</v>
      </c>
      <c r="D8" s="32">
        <v>221977</v>
      </c>
      <c r="E8" s="32">
        <v>225301</v>
      </c>
      <c r="F8" s="58">
        <v>227347</v>
      </c>
      <c r="G8" s="59">
        <v>230097</v>
      </c>
      <c r="H8" s="67">
        <v>232757</v>
      </c>
      <c r="I8" s="68">
        <v>234687</v>
      </c>
      <c r="J8" s="69">
        <v>236679</v>
      </c>
      <c r="K8" s="86">
        <v>239454</v>
      </c>
      <c r="L8" s="86">
        <v>243754</v>
      </c>
      <c r="M8" s="35" t="s">
        <v>6</v>
      </c>
      <c r="N8" s="50"/>
      <c r="O8" s="35" t="s">
        <v>6</v>
      </c>
      <c r="P8" s="40">
        <v>166111</v>
      </c>
      <c r="Q8" s="40">
        <v>206134</v>
      </c>
      <c r="R8" s="32"/>
      <c r="S8" s="86">
        <v>239454</v>
      </c>
      <c r="T8" s="86"/>
      <c r="U8" s="42">
        <v>242830</v>
      </c>
    </row>
    <row r="9" spans="1:23" x14ac:dyDescent="0.25">
      <c r="A9" s="35" t="s">
        <v>7</v>
      </c>
      <c r="B9" s="39">
        <v>4530</v>
      </c>
      <c r="C9" s="39">
        <f>C8-B8</f>
        <v>1485</v>
      </c>
      <c r="D9" s="39">
        <f>D8-B8</f>
        <v>3947</v>
      </c>
      <c r="E9" s="39">
        <f>E8-C8</f>
        <v>5786</v>
      </c>
      <c r="F9" s="58">
        <f>F8-E8</f>
        <v>2046</v>
      </c>
      <c r="G9" s="59">
        <v>2750</v>
      </c>
      <c r="H9" s="70">
        <v>2660</v>
      </c>
      <c r="I9" s="61">
        <f>I8-H8</f>
        <v>1930</v>
      </c>
      <c r="J9" s="62">
        <f>J8-I8</f>
        <v>1992</v>
      </c>
      <c r="K9" s="62">
        <f>K8-I8</f>
        <v>4767</v>
      </c>
      <c r="L9" s="62">
        <f>L8-K8</f>
        <v>4300</v>
      </c>
      <c r="M9" s="35" t="s">
        <v>7</v>
      </c>
      <c r="N9" s="49"/>
      <c r="O9" s="35" t="s">
        <v>7</v>
      </c>
      <c r="P9" s="39">
        <f>P8-O8</f>
        <v>166111</v>
      </c>
      <c r="Q9" s="39">
        <v>2185</v>
      </c>
      <c r="R9" s="36"/>
      <c r="S9" s="62">
        <v>2775</v>
      </c>
      <c r="T9" s="85"/>
      <c r="U9" s="29">
        <f>U8-S8</f>
        <v>3376</v>
      </c>
      <c r="V9"/>
    </row>
    <row r="10" spans="1:23" x14ac:dyDescent="0.25">
      <c r="A10" s="29"/>
      <c r="B10" s="36"/>
      <c r="C10" s="36"/>
      <c r="D10" s="36"/>
      <c r="E10" s="36"/>
      <c r="F10" s="58"/>
      <c r="G10" s="59"/>
      <c r="H10" s="70"/>
      <c r="I10" s="60"/>
      <c r="J10" s="62"/>
      <c r="K10" s="85"/>
      <c r="L10" s="85"/>
      <c r="M10" s="29"/>
      <c r="N10" s="49"/>
      <c r="O10" s="29"/>
      <c r="P10" s="29"/>
      <c r="Q10" s="36"/>
      <c r="R10" s="36"/>
      <c r="S10" s="85"/>
      <c r="T10" s="85"/>
      <c r="U10" s="29"/>
      <c r="V10"/>
    </row>
    <row r="11" spans="1:23" x14ac:dyDescent="0.25">
      <c r="A11" s="35" t="s">
        <v>8</v>
      </c>
      <c r="B11" s="36"/>
      <c r="C11" s="36"/>
      <c r="D11" s="36"/>
      <c r="E11" s="36"/>
      <c r="F11" s="58"/>
      <c r="G11" s="59"/>
      <c r="H11" s="70"/>
      <c r="I11" s="60"/>
      <c r="J11" s="62"/>
      <c r="K11" s="85"/>
      <c r="L11" s="85"/>
      <c r="M11" s="35" t="s">
        <v>8</v>
      </c>
      <c r="N11" s="49"/>
      <c r="O11" s="35" t="s">
        <v>8</v>
      </c>
      <c r="P11" s="36"/>
      <c r="Q11" s="36"/>
      <c r="R11" s="36"/>
      <c r="S11" s="85"/>
      <c r="T11" s="85"/>
      <c r="U11" s="29"/>
      <c r="V11"/>
    </row>
    <row r="12" spans="1:23" x14ac:dyDescent="0.25">
      <c r="A12" s="37" t="s">
        <v>9</v>
      </c>
      <c r="B12" s="36">
        <v>1686</v>
      </c>
      <c r="C12" s="36">
        <v>0</v>
      </c>
      <c r="D12" s="36">
        <v>1456</v>
      </c>
      <c r="E12" s="36">
        <v>854</v>
      </c>
      <c r="F12" s="58">
        <v>1419</v>
      </c>
      <c r="G12" s="59">
        <v>0</v>
      </c>
      <c r="H12" s="70">
        <v>2230</v>
      </c>
      <c r="I12" s="71">
        <v>34</v>
      </c>
      <c r="J12" s="62">
        <v>585</v>
      </c>
      <c r="K12" s="85">
        <v>0</v>
      </c>
      <c r="L12" s="85"/>
      <c r="M12" s="37" t="s">
        <v>9</v>
      </c>
      <c r="N12" s="51"/>
      <c r="O12" s="37" t="s">
        <v>9</v>
      </c>
      <c r="P12" s="38">
        <v>1606</v>
      </c>
      <c r="Q12" s="39">
        <v>400</v>
      </c>
      <c r="R12" s="36"/>
      <c r="S12" s="85">
        <v>0</v>
      </c>
      <c r="T12" s="85">
        <v>0</v>
      </c>
      <c r="U12" s="29"/>
      <c r="V12"/>
    </row>
    <row r="13" spans="1:23" x14ac:dyDescent="0.25">
      <c r="A13" s="37" t="s">
        <v>10</v>
      </c>
      <c r="B13" s="36">
        <v>1296</v>
      </c>
      <c r="C13" s="36">
        <v>99</v>
      </c>
      <c r="D13" s="36">
        <v>1342</v>
      </c>
      <c r="E13" s="36">
        <v>491</v>
      </c>
      <c r="F13" s="58">
        <v>435</v>
      </c>
      <c r="G13" s="59">
        <v>725</v>
      </c>
      <c r="H13" s="70">
        <v>233</v>
      </c>
      <c r="I13" s="71">
        <v>1175</v>
      </c>
      <c r="J13" s="62">
        <v>3</v>
      </c>
      <c r="K13" s="85">
        <v>940</v>
      </c>
      <c r="L13" s="85"/>
      <c r="M13" s="37" t="s">
        <v>10</v>
      </c>
      <c r="N13" s="49"/>
      <c r="O13" s="37" t="s">
        <v>10</v>
      </c>
      <c r="P13" s="29"/>
      <c r="Q13" s="39">
        <v>277</v>
      </c>
      <c r="R13" s="36"/>
      <c r="S13" s="85">
        <v>940</v>
      </c>
      <c r="T13" s="85">
        <v>20</v>
      </c>
      <c r="U13" s="29"/>
      <c r="V13"/>
    </row>
    <row r="14" spans="1:23" x14ac:dyDescent="0.25">
      <c r="A14" s="37" t="s">
        <v>11</v>
      </c>
      <c r="B14" s="36">
        <v>237</v>
      </c>
      <c r="C14" s="36">
        <v>144</v>
      </c>
      <c r="D14" s="36">
        <v>1150</v>
      </c>
      <c r="E14" s="36">
        <v>517</v>
      </c>
      <c r="F14" s="58">
        <v>88</v>
      </c>
      <c r="G14" s="59">
        <v>468</v>
      </c>
      <c r="H14" s="70">
        <v>257</v>
      </c>
      <c r="I14" s="71">
        <v>13</v>
      </c>
      <c r="J14" s="62">
        <v>284</v>
      </c>
      <c r="K14" s="85">
        <v>2456</v>
      </c>
      <c r="L14" s="85"/>
      <c r="M14" s="37" t="s">
        <v>11</v>
      </c>
      <c r="N14" s="49"/>
      <c r="O14" s="37" t="s">
        <v>11</v>
      </c>
      <c r="P14" s="29"/>
      <c r="Q14" s="39">
        <v>1062</v>
      </c>
      <c r="R14" s="36"/>
      <c r="S14" s="85">
        <v>2456</v>
      </c>
      <c r="T14" s="85">
        <v>21</v>
      </c>
      <c r="U14" s="29"/>
      <c r="V14"/>
    </row>
    <row r="15" spans="1:23" x14ac:dyDescent="0.25">
      <c r="A15" s="37" t="s">
        <v>12</v>
      </c>
      <c r="B15" s="36">
        <v>1400</v>
      </c>
      <c r="C15" s="36">
        <v>205</v>
      </c>
      <c r="D15" s="36">
        <v>282</v>
      </c>
      <c r="E15" s="36">
        <v>413</v>
      </c>
      <c r="F15" s="58">
        <v>572</v>
      </c>
      <c r="G15" s="59">
        <v>249</v>
      </c>
      <c r="H15" s="70">
        <v>629</v>
      </c>
      <c r="I15" s="71">
        <v>311</v>
      </c>
      <c r="J15" s="62">
        <v>648</v>
      </c>
      <c r="K15" s="85">
        <v>876</v>
      </c>
      <c r="L15" s="85"/>
      <c r="M15" s="37" t="s">
        <v>12</v>
      </c>
      <c r="N15" s="49"/>
      <c r="O15" s="37" t="s">
        <v>12</v>
      </c>
      <c r="P15" s="29"/>
      <c r="Q15" s="39">
        <v>423</v>
      </c>
      <c r="R15" s="36"/>
      <c r="S15" s="85">
        <v>876</v>
      </c>
      <c r="T15" s="85">
        <v>13</v>
      </c>
      <c r="U15" s="29"/>
      <c r="V15"/>
    </row>
    <row r="16" spans="1:23" x14ac:dyDescent="0.25">
      <c r="A16" s="37" t="s">
        <v>13</v>
      </c>
      <c r="B16" s="36">
        <v>1194</v>
      </c>
      <c r="C16" s="36">
        <v>3</v>
      </c>
      <c r="D16" s="36">
        <v>875</v>
      </c>
      <c r="E16" s="36">
        <v>266</v>
      </c>
      <c r="F16" s="58">
        <v>2410</v>
      </c>
      <c r="G16" s="59">
        <v>56</v>
      </c>
      <c r="H16" s="70">
        <v>3</v>
      </c>
      <c r="I16" s="71">
        <v>583</v>
      </c>
      <c r="J16" s="62">
        <v>38</v>
      </c>
      <c r="K16" s="85">
        <v>176</v>
      </c>
      <c r="L16" s="85"/>
      <c r="M16" s="37" t="s">
        <v>13</v>
      </c>
      <c r="N16" s="49"/>
      <c r="O16" s="37" t="s">
        <v>13</v>
      </c>
      <c r="P16" s="29"/>
      <c r="Q16" s="39">
        <v>516</v>
      </c>
      <c r="R16" s="36"/>
      <c r="S16" s="85">
        <v>176</v>
      </c>
      <c r="T16" s="85">
        <v>11</v>
      </c>
      <c r="U16" s="29"/>
      <c r="V16"/>
    </row>
    <row r="17" spans="1:22" x14ac:dyDescent="0.25">
      <c r="A17" s="37" t="s">
        <v>14</v>
      </c>
      <c r="B17" s="36">
        <v>214</v>
      </c>
      <c r="C17" s="36">
        <v>12</v>
      </c>
      <c r="D17" s="36">
        <v>0</v>
      </c>
      <c r="E17" s="36">
        <v>13</v>
      </c>
      <c r="F17" s="58">
        <v>9</v>
      </c>
      <c r="G17" s="59">
        <v>0</v>
      </c>
      <c r="H17" s="70">
        <v>22</v>
      </c>
      <c r="I17" s="71">
        <v>19</v>
      </c>
      <c r="J17" s="62">
        <v>239</v>
      </c>
      <c r="K17" s="85">
        <v>143</v>
      </c>
      <c r="L17" s="85"/>
      <c r="M17" s="37" t="s">
        <v>14</v>
      </c>
      <c r="N17" s="49"/>
      <c r="O17" s="37" t="s">
        <v>14</v>
      </c>
      <c r="P17" s="29"/>
      <c r="Q17" s="36"/>
      <c r="R17" s="36"/>
      <c r="S17" s="85">
        <v>143</v>
      </c>
      <c r="T17" s="85">
        <v>3</v>
      </c>
      <c r="U17" s="29"/>
      <c r="V17"/>
    </row>
    <row r="18" spans="1:22" x14ac:dyDescent="0.25">
      <c r="A18" s="37" t="s">
        <v>15</v>
      </c>
      <c r="B18" s="36">
        <v>241</v>
      </c>
      <c r="C18" s="36">
        <v>176</v>
      </c>
      <c r="D18" s="36">
        <v>98</v>
      </c>
      <c r="E18" s="36">
        <v>98</v>
      </c>
      <c r="F18" s="58">
        <v>108</v>
      </c>
      <c r="G18" s="59">
        <v>105</v>
      </c>
      <c r="H18" s="70">
        <v>617</v>
      </c>
      <c r="I18" s="71">
        <v>236</v>
      </c>
      <c r="J18" s="62">
        <v>221</v>
      </c>
      <c r="K18" s="85">
        <v>45</v>
      </c>
      <c r="L18" s="85"/>
      <c r="M18" s="37" t="s">
        <v>15</v>
      </c>
      <c r="N18" s="51"/>
      <c r="O18" s="37" t="s">
        <v>15</v>
      </c>
      <c r="P18" s="29"/>
      <c r="Q18" s="36"/>
      <c r="R18" s="36"/>
      <c r="S18" s="85">
        <v>45</v>
      </c>
      <c r="T18" s="85">
        <v>3</v>
      </c>
      <c r="U18" s="29"/>
      <c r="V18"/>
    </row>
    <row r="19" spans="1:22" x14ac:dyDescent="0.25">
      <c r="A19" s="29"/>
      <c r="B19" s="36"/>
      <c r="C19" s="36"/>
      <c r="D19" s="36"/>
      <c r="E19" s="36"/>
      <c r="F19" s="58"/>
      <c r="G19" s="59"/>
      <c r="H19" s="70"/>
      <c r="I19" s="60"/>
      <c r="J19" s="62"/>
      <c r="K19" s="85"/>
      <c r="L19" s="85"/>
      <c r="M19" s="29"/>
      <c r="N19" s="49"/>
      <c r="O19" s="29"/>
      <c r="P19" s="29"/>
      <c r="Q19" s="36"/>
      <c r="R19" s="36"/>
      <c r="S19" s="85"/>
      <c r="T19" s="85"/>
      <c r="U19" s="29"/>
      <c r="V19"/>
    </row>
    <row r="20" spans="1:22" x14ac:dyDescent="0.25">
      <c r="A20" s="29"/>
      <c r="B20" s="36"/>
      <c r="C20" s="36"/>
      <c r="D20" s="36"/>
      <c r="E20" s="36"/>
      <c r="F20" s="58"/>
      <c r="G20" s="59"/>
      <c r="H20" s="45"/>
      <c r="I20" s="60"/>
      <c r="J20" s="62"/>
      <c r="K20" s="85"/>
      <c r="L20" s="85"/>
      <c r="M20" s="29"/>
      <c r="N20" s="49"/>
      <c r="O20" s="29"/>
      <c r="P20" s="29"/>
      <c r="Q20" s="36"/>
      <c r="R20" s="36"/>
      <c r="S20" s="85"/>
      <c r="T20" s="85"/>
      <c r="U20" s="29"/>
      <c r="V20"/>
    </row>
    <row r="21" spans="1:22" x14ac:dyDescent="0.25">
      <c r="A21" s="35" t="s">
        <v>16</v>
      </c>
      <c r="B21" s="36"/>
      <c r="C21" s="36"/>
      <c r="D21" s="36"/>
      <c r="E21" s="36"/>
      <c r="F21" s="58"/>
      <c r="G21" s="59"/>
      <c r="H21" s="70"/>
      <c r="I21" s="60"/>
      <c r="J21" s="62"/>
      <c r="K21" s="85"/>
      <c r="L21" s="85"/>
      <c r="M21" s="35" t="s">
        <v>16</v>
      </c>
      <c r="N21" s="49"/>
      <c r="O21" s="35" t="s">
        <v>16</v>
      </c>
      <c r="P21" s="36"/>
      <c r="Q21" s="36"/>
      <c r="R21" s="36"/>
      <c r="S21" s="85"/>
      <c r="T21" s="85"/>
      <c r="U21" s="29"/>
      <c r="V21"/>
    </row>
    <row r="22" spans="1:22" x14ac:dyDescent="0.25">
      <c r="A22" s="35" t="s">
        <v>17</v>
      </c>
      <c r="B22" s="44" t="s">
        <v>109</v>
      </c>
      <c r="C22" s="44" t="s">
        <v>109</v>
      </c>
      <c r="D22" s="44" t="s">
        <v>109</v>
      </c>
      <c r="E22" s="44" t="s">
        <v>109</v>
      </c>
      <c r="F22" s="58" t="s">
        <v>109</v>
      </c>
      <c r="G22" s="59" t="s">
        <v>109</v>
      </c>
      <c r="H22" s="72" t="s">
        <v>109</v>
      </c>
      <c r="I22" s="73" t="s">
        <v>109</v>
      </c>
      <c r="J22" s="74" t="s">
        <v>109</v>
      </c>
      <c r="K22" s="87" t="s">
        <v>109</v>
      </c>
      <c r="L22" s="87"/>
      <c r="M22" s="35" t="s">
        <v>17</v>
      </c>
      <c r="N22" s="52"/>
      <c r="O22" s="35" t="s">
        <v>17</v>
      </c>
      <c r="P22" s="36"/>
      <c r="Q22" s="36"/>
      <c r="R22" s="36"/>
      <c r="S22" s="87" t="s">
        <v>109</v>
      </c>
      <c r="T22" s="87" t="s">
        <v>108</v>
      </c>
      <c r="U22" s="29"/>
      <c r="V22"/>
    </row>
    <row r="23" spans="1:22" x14ac:dyDescent="0.25">
      <c r="A23" s="37" t="s">
        <v>18</v>
      </c>
      <c r="B23" s="36">
        <v>365</v>
      </c>
      <c r="C23" s="36">
        <v>180</v>
      </c>
      <c r="D23" s="36">
        <v>327</v>
      </c>
      <c r="E23" s="36">
        <v>195</v>
      </c>
      <c r="F23" s="58">
        <v>55</v>
      </c>
      <c r="G23" s="59">
        <v>335</v>
      </c>
      <c r="H23" s="70">
        <v>80</v>
      </c>
      <c r="I23" s="71">
        <v>300</v>
      </c>
      <c r="J23" s="62">
        <v>180</v>
      </c>
      <c r="K23" s="85">
        <v>4</v>
      </c>
      <c r="L23" s="85"/>
      <c r="M23" s="37" t="s">
        <v>18</v>
      </c>
      <c r="N23" s="51"/>
      <c r="O23" s="37" t="s">
        <v>18</v>
      </c>
      <c r="P23" s="29"/>
      <c r="Q23" s="36"/>
      <c r="R23" s="36"/>
      <c r="S23" s="85">
        <v>4</v>
      </c>
      <c r="T23" s="85">
        <v>3</v>
      </c>
      <c r="U23" s="29"/>
      <c r="V23"/>
    </row>
    <row r="24" spans="1:22" x14ac:dyDescent="0.25">
      <c r="A24" s="37" t="s">
        <v>19</v>
      </c>
      <c r="B24" s="36">
        <v>1975</v>
      </c>
      <c r="C24" s="36">
        <v>1160</v>
      </c>
      <c r="D24" s="36">
        <v>100</v>
      </c>
      <c r="E24" s="36">
        <v>90</v>
      </c>
      <c r="F24" s="58">
        <v>835</v>
      </c>
      <c r="G24" s="59">
        <v>160</v>
      </c>
      <c r="H24" s="70">
        <v>430</v>
      </c>
      <c r="I24" s="71">
        <v>1425</v>
      </c>
      <c r="J24" s="62">
        <v>360</v>
      </c>
      <c r="K24" s="85">
        <v>39</v>
      </c>
      <c r="L24" s="85"/>
      <c r="M24" s="37" t="s">
        <v>19</v>
      </c>
      <c r="N24" s="51"/>
      <c r="O24" s="37" t="s">
        <v>19</v>
      </c>
      <c r="P24" s="29"/>
      <c r="Q24" s="36"/>
      <c r="R24" s="36"/>
      <c r="S24" s="85">
        <v>39</v>
      </c>
      <c r="T24" s="85">
        <v>5</v>
      </c>
      <c r="U24" s="29"/>
      <c r="V24"/>
    </row>
    <row r="25" spans="1:22" x14ac:dyDescent="0.25">
      <c r="A25" s="37" t="s">
        <v>20</v>
      </c>
      <c r="B25" s="36">
        <v>1200</v>
      </c>
      <c r="C25" s="36">
        <v>695</v>
      </c>
      <c r="D25" s="36">
        <v>340</v>
      </c>
      <c r="E25" s="36">
        <v>480</v>
      </c>
      <c r="F25" s="58">
        <v>15</v>
      </c>
      <c r="G25" s="59"/>
      <c r="H25" s="70">
        <v>30</v>
      </c>
      <c r="I25" s="71">
        <v>420</v>
      </c>
      <c r="J25" s="62">
        <v>60</v>
      </c>
      <c r="K25" s="85">
        <v>7</v>
      </c>
      <c r="L25" s="85"/>
      <c r="M25" s="37" t="s">
        <v>20</v>
      </c>
      <c r="N25" s="51"/>
      <c r="O25" s="37" t="s">
        <v>20</v>
      </c>
      <c r="P25" s="29"/>
      <c r="Q25" s="36"/>
      <c r="R25" s="36"/>
      <c r="S25" s="85">
        <v>7</v>
      </c>
      <c r="T25" s="85">
        <v>2</v>
      </c>
      <c r="U25" s="29"/>
      <c r="V25"/>
    </row>
    <row r="26" spans="1:22" x14ac:dyDescent="0.25">
      <c r="A26" s="37" t="s">
        <v>21</v>
      </c>
      <c r="B26" s="36">
        <v>585</v>
      </c>
      <c r="C26" s="36">
        <v>215</v>
      </c>
      <c r="D26" s="36">
        <v>10</v>
      </c>
      <c r="E26" s="36">
        <v>310</v>
      </c>
      <c r="F26" s="58">
        <v>120</v>
      </c>
      <c r="G26" s="59">
        <v>1070</v>
      </c>
      <c r="H26" s="70">
        <v>15</v>
      </c>
      <c r="I26" s="71">
        <v>120</v>
      </c>
      <c r="J26" s="62">
        <v>480</v>
      </c>
      <c r="K26" s="85">
        <v>3</v>
      </c>
      <c r="L26" s="85"/>
      <c r="M26" s="37" t="s">
        <v>21</v>
      </c>
      <c r="N26" s="51"/>
      <c r="O26" s="37" t="s">
        <v>21</v>
      </c>
      <c r="P26" s="29"/>
      <c r="Q26" s="36"/>
      <c r="R26" s="36"/>
      <c r="S26" s="85">
        <v>3</v>
      </c>
      <c r="T26" s="85">
        <v>3</v>
      </c>
      <c r="U26" s="29"/>
      <c r="V26"/>
    </row>
    <row r="27" spans="1:22" x14ac:dyDescent="0.25">
      <c r="A27" s="37" t="s">
        <v>22</v>
      </c>
      <c r="B27" s="36"/>
      <c r="C27" s="36">
        <v>290</v>
      </c>
      <c r="D27" s="36">
        <v>1415</v>
      </c>
      <c r="E27" s="36">
        <v>50</v>
      </c>
      <c r="F27" s="58">
        <v>60</v>
      </c>
      <c r="G27" s="59">
        <v>300</v>
      </c>
      <c r="H27" s="70">
        <v>345</v>
      </c>
      <c r="I27" s="71">
        <v>45</v>
      </c>
      <c r="J27" s="62">
        <v>540</v>
      </c>
      <c r="K27" s="85">
        <v>3</v>
      </c>
      <c r="L27" s="85"/>
      <c r="M27" s="37" t="s">
        <v>22</v>
      </c>
      <c r="N27" s="51"/>
      <c r="O27" s="37" t="s">
        <v>22</v>
      </c>
      <c r="P27" s="29"/>
      <c r="Q27" s="36"/>
      <c r="R27" s="36"/>
      <c r="S27" s="85">
        <v>3</v>
      </c>
      <c r="T27" s="85">
        <v>2.5</v>
      </c>
      <c r="U27" s="29"/>
      <c r="V27"/>
    </row>
    <row r="28" spans="1:22" x14ac:dyDescent="0.25">
      <c r="A28" s="37" t="s">
        <v>23</v>
      </c>
      <c r="B28" s="36">
        <v>605</v>
      </c>
      <c r="C28" s="36">
        <v>585</v>
      </c>
      <c r="D28" s="36">
        <v>630</v>
      </c>
      <c r="E28" s="36">
        <v>740</v>
      </c>
      <c r="F28" s="58">
        <v>120</v>
      </c>
      <c r="G28" s="59">
        <v>310</v>
      </c>
      <c r="H28" s="70">
        <v>120</v>
      </c>
      <c r="I28" s="60"/>
      <c r="J28" s="62">
        <v>360</v>
      </c>
      <c r="K28" s="85">
        <v>13</v>
      </c>
      <c r="L28" s="85"/>
      <c r="M28" s="37" t="s">
        <v>23</v>
      </c>
      <c r="N28" s="49"/>
      <c r="O28" s="37" t="s">
        <v>23</v>
      </c>
      <c r="P28" s="29"/>
      <c r="Q28" s="36"/>
      <c r="R28" s="36"/>
      <c r="S28" s="85">
        <v>13</v>
      </c>
      <c r="T28" s="85">
        <v>13</v>
      </c>
      <c r="U28" s="29"/>
      <c r="V28"/>
    </row>
    <row r="29" spans="1:22" x14ac:dyDescent="0.25">
      <c r="A29" s="37" t="s">
        <v>24</v>
      </c>
      <c r="B29" s="36"/>
      <c r="C29" s="36"/>
      <c r="D29" s="36"/>
      <c r="E29" s="36"/>
      <c r="F29" s="58"/>
      <c r="G29" s="59"/>
      <c r="H29" s="70"/>
      <c r="I29" s="71"/>
      <c r="J29" s="62"/>
      <c r="K29" s="85"/>
      <c r="L29" s="85"/>
      <c r="M29" s="37" t="s">
        <v>24</v>
      </c>
      <c r="N29" s="49"/>
      <c r="O29" s="37" t="s">
        <v>24</v>
      </c>
      <c r="P29" s="29"/>
      <c r="Q29" s="36"/>
      <c r="R29" s="36"/>
      <c r="S29" s="85">
        <v>108</v>
      </c>
      <c r="T29" s="85">
        <v>5</v>
      </c>
      <c r="U29" s="29"/>
      <c r="V29"/>
    </row>
    <row r="30" spans="1:22" x14ac:dyDescent="0.25">
      <c r="A30" s="35" t="s">
        <v>17</v>
      </c>
      <c r="B30" s="69">
        <f t="shared" ref="B30:I30" si="0">SUM(B23:B29)</f>
        <v>4730</v>
      </c>
      <c r="C30" s="69">
        <f t="shared" si="0"/>
        <v>3125</v>
      </c>
      <c r="D30" s="69">
        <f t="shared" si="0"/>
        <v>2822</v>
      </c>
      <c r="E30" s="69">
        <f t="shared" si="0"/>
        <v>1865</v>
      </c>
      <c r="F30" s="69">
        <f t="shared" si="0"/>
        <v>1205</v>
      </c>
      <c r="G30" s="69">
        <f t="shared" si="0"/>
        <v>2175</v>
      </c>
      <c r="H30" s="69">
        <f t="shared" si="0"/>
        <v>1020</v>
      </c>
      <c r="I30" s="69">
        <f t="shared" si="0"/>
        <v>2310</v>
      </c>
      <c r="J30" s="69">
        <f>SUM(J23:J29)</f>
        <v>1980</v>
      </c>
      <c r="K30" s="86">
        <f>SUM(K23:K28)*60</f>
        <v>4140</v>
      </c>
      <c r="L30" s="86"/>
      <c r="M30" s="35" t="s">
        <v>25</v>
      </c>
      <c r="N30" s="53"/>
      <c r="O30" s="35" t="s">
        <v>25</v>
      </c>
      <c r="P30" s="36"/>
      <c r="Q30" s="39">
        <v>2560</v>
      </c>
      <c r="R30" s="36"/>
      <c r="S30" s="86">
        <v>174</v>
      </c>
      <c r="T30" s="86">
        <v>34</v>
      </c>
      <c r="U30" s="29"/>
      <c r="V30"/>
    </row>
    <row r="31" spans="1:22" x14ac:dyDescent="0.25">
      <c r="A31" s="29"/>
      <c r="B31" s="36">
        <f>B30/60</f>
        <v>78.833333333333329</v>
      </c>
      <c r="C31" s="36">
        <f t="shared" ref="C31:L31" si="1">C30/60</f>
        <v>52.083333333333336</v>
      </c>
      <c r="D31" s="36">
        <f t="shared" si="1"/>
        <v>47.033333333333331</v>
      </c>
      <c r="E31" s="36">
        <f t="shared" si="1"/>
        <v>31.083333333333332</v>
      </c>
      <c r="F31" s="36">
        <f t="shared" si="1"/>
        <v>20.083333333333332</v>
      </c>
      <c r="G31" s="36">
        <f t="shared" si="1"/>
        <v>36.25</v>
      </c>
      <c r="H31" s="36">
        <f t="shared" si="1"/>
        <v>17</v>
      </c>
      <c r="I31" s="36">
        <f t="shared" si="1"/>
        <v>38.5</v>
      </c>
      <c r="J31" s="36">
        <f t="shared" si="1"/>
        <v>33</v>
      </c>
      <c r="K31" s="36">
        <f t="shared" si="1"/>
        <v>69</v>
      </c>
      <c r="L31" s="36">
        <f t="shared" si="1"/>
        <v>0</v>
      </c>
      <c r="M31" s="29"/>
      <c r="N31" s="49"/>
      <c r="O31" s="29"/>
      <c r="P31" s="29"/>
      <c r="Q31" s="36"/>
      <c r="R31" s="36"/>
      <c r="S31" s="85"/>
      <c r="T31" s="85"/>
      <c r="U31" s="29"/>
      <c r="V31"/>
    </row>
    <row r="32" spans="1:22" x14ac:dyDescent="0.25">
      <c r="A32" s="35" t="s">
        <v>26</v>
      </c>
      <c r="B32" s="36"/>
      <c r="C32" s="36"/>
      <c r="D32" s="36"/>
      <c r="E32" s="36"/>
      <c r="F32" s="58"/>
      <c r="G32" s="59"/>
      <c r="H32" s="70"/>
      <c r="I32" s="60"/>
      <c r="J32" s="62"/>
      <c r="K32" s="85"/>
      <c r="L32" s="85"/>
      <c r="M32" s="35" t="s">
        <v>26</v>
      </c>
      <c r="N32" s="49"/>
      <c r="O32" s="35" t="s">
        <v>26</v>
      </c>
      <c r="P32" s="36"/>
      <c r="Q32" s="36"/>
      <c r="R32" s="36"/>
      <c r="S32" s="85"/>
      <c r="T32" s="85"/>
      <c r="U32" s="29"/>
      <c r="V32"/>
    </row>
    <row r="33" spans="1:22" x14ac:dyDescent="0.25">
      <c r="A33" s="37" t="s">
        <v>27</v>
      </c>
      <c r="B33" s="36">
        <v>2085</v>
      </c>
      <c r="C33" s="36">
        <v>650</v>
      </c>
      <c r="D33" s="36">
        <v>205</v>
      </c>
      <c r="E33" s="36">
        <v>995</v>
      </c>
      <c r="F33" s="58">
        <v>350</v>
      </c>
      <c r="G33" s="59">
        <v>110</v>
      </c>
      <c r="H33" s="70">
        <v>680</v>
      </c>
      <c r="I33" s="71">
        <v>1455</v>
      </c>
      <c r="J33" s="62">
        <v>60</v>
      </c>
      <c r="K33" s="85">
        <v>2</v>
      </c>
      <c r="L33" s="85"/>
      <c r="M33" s="37" t="s">
        <v>27</v>
      </c>
      <c r="N33" s="51"/>
      <c r="O33" s="37" t="s">
        <v>27</v>
      </c>
      <c r="P33" s="29"/>
      <c r="Q33" s="36"/>
      <c r="R33" s="36"/>
      <c r="S33" s="85">
        <v>2</v>
      </c>
      <c r="T33" s="85">
        <v>1</v>
      </c>
      <c r="U33" s="29"/>
      <c r="V33"/>
    </row>
    <row r="34" spans="1:22" x14ac:dyDescent="0.25">
      <c r="A34" s="37" t="s">
        <v>28</v>
      </c>
      <c r="B34" s="36">
        <v>1100</v>
      </c>
      <c r="C34" s="36">
        <v>1185</v>
      </c>
      <c r="D34" s="36">
        <v>2330</v>
      </c>
      <c r="E34" s="36">
        <v>260</v>
      </c>
      <c r="F34" s="58">
        <v>185</v>
      </c>
      <c r="G34" s="59">
        <v>150</v>
      </c>
      <c r="H34" s="70">
        <v>75</v>
      </c>
      <c r="I34" s="71">
        <v>420</v>
      </c>
      <c r="J34" s="62">
        <v>180</v>
      </c>
      <c r="K34" s="85">
        <v>0</v>
      </c>
      <c r="L34" s="85"/>
      <c r="M34" s="37" t="s">
        <v>28</v>
      </c>
      <c r="N34" s="49"/>
      <c r="O34" s="37" t="s">
        <v>28</v>
      </c>
      <c r="P34" s="29"/>
      <c r="Q34" s="36"/>
      <c r="R34" s="36"/>
      <c r="S34" s="85">
        <v>0</v>
      </c>
      <c r="T34" s="85">
        <v>0</v>
      </c>
      <c r="U34" s="29"/>
      <c r="V34"/>
    </row>
    <row r="35" spans="1:22" x14ac:dyDescent="0.25">
      <c r="A35" s="37" t="s">
        <v>29</v>
      </c>
      <c r="B35" s="36">
        <v>360</v>
      </c>
      <c r="C35" s="36">
        <v>180</v>
      </c>
      <c r="D35" s="36">
        <v>30</v>
      </c>
      <c r="E35" s="36">
        <v>30</v>
      </c>
      <c r="F35" s="58">
        <v>45</v>
      </c>
      <c r="G35" s="59"/>
      <c r="H35" s="70">
        <v>90</v>
      </c>
      <c r="I35" s="60"/>
      <c r="J35" s="62">
        <v>0</v>
      </c>
      <c r="K35" s="85">
        <v>0</v>
      </c>
      <c r="L35" s="85"/>
      <c r="M35" s="37" t="s">
        <v>29</v>
      </c>
      <c r="N35" s="49"/>
      <c r="O35" s="37" t="s">
        <v>29</v>
      </c>
      <c r="P35" s="29"/>
      <c r="Q35" s="36"/>
      <c r="R35" s="36"/>
      <c r="S35" s="85">
        <v>0</v>
      </c>
      <c r="T35" s="85">
        <v>0</v>
      </c>
      <c r="U35" s="29"/>
      <c r="V35"/>
    </row>
    <row r="36" spans="1:22" x14ac:dyDescent="0.25">
      <c r="A36" s="37" t="s">
        <v>30</v>
      </c>
      <c r="B36" s="36">
        <v>1410</v>
      </c>
      <c r="C36" s="36">
        <v>520</v>
      </c>
      <c r="D36" s="36">
        <v>1735</v>
      </c>
      <c r="E36" s="36">
        <v>775</v>
      </c>
      <c r="F36" s="58">
        <v>555</v>
      </c>
      <c r="G36" s="59">
        <v>860</v>
      </c>
      <c r="H36" s="70">
        <v>405</v>
      </c>
      <c r="I36" s="71">
        <v>135</v>
      </c>
      <c r="J36" s="62">
        <v>600</v>
      </c>
      <c r="K36" s="85">
        <v>20</v>
      </c>
      <c r="L36" s="85"/>
      <c r="M36" s="37" t="s">
        <v>30</v>
      </c>
      <c r="N36" s="49"/>
      <c r="O36" s="37" t="s">
        <v>30</v>
      </c>
      <c r="P36" s="29"/>
      <c r="Q36" s="36"/>
      <c r="R36" s="36"/>
      <c r="S36" s="85">
        <v>20</v>
      </c>
      <c r="T36" s="85">
        <v>19</v>
      </c>
      <c r="U36" s="29"/>
      <c r="V36"/>
    </row>
    <row r="37" spans="1:22" x14ac:dyDescent="0.25">
      <c r="A37" s="37" t="s">
        <v>23</v>
      </c>
      <c r="B37" s="36"/>
      <c r="C37" s="36"/>
      <c r="D37" s="36"/>
      <c r="E37" s="36"/>
      <c r="F37" s="58"/>
      <c r="G37" s="59"/>
      <c r="H37" s="70">
        <v>330</v>
      </c>
      <c r="I37" s="60"/>
      <c r="J37" s="62">
        <v>120</v>
      </c>
      <c r="K37" s="85">
        <v>1</v>
      </c>
      <c r="L37" s="85"/>
      <c r="M37" s="37" t="s">
        <v>23</v>
      </c>
      <c r="N37" s="49"/>
      <c r="O37" s="37" t="s">
        <v>23</v>
      </c>
      <c r="P37" s="29"/>
      <c r="Q37" s="36"/>
      <c r="R37" s="36"/>
      <c r="S37" s="85">
        <v>1</v>
      </c>
      <c r="T37" s="85">
        <v>2</v>
      </c>
      <c r="U37" s="29"/>
      <c r="V37"/>
    </row>
    <row r="38" spans="1:22" x14ac:dyDescent="0.25">
      <c r="A38" s="35" t="s">
        <v>31</v>
      </c>
      <c r="B38" s="40">
        <f>SUM(B33:B37)</f>
        <v>4955</v>
      </c>
      <c r="C38" s="40">
        <f>SUM(C33:C37)</f>
        <v>2535</v>
      </c>
      <c r="D38" s="32">
        <v>4300</v>
      </c>
      <c r="E38" s="32">
        <f>SUM(E33:E37)</f>
        <v>2060</v>
      </c>
      <c r="F38" s="58">
        <v>1135</v>
      </c>
      <c r="G38" s="59">
        <v>1120</v>
      </c>
      <c r="H38" s="67">
        <v>1580</v>
      </c>
      <c r="I38" s="76">
        <v>2010</v>
      </c>
      <c r="J38" s="69">
        <f>SUM(J33:J37)</f>
        <v>960</v>
      </c>
      <c r="K38" s="86">
        <f>SUM(K33:K37)*60</f>
        <v>1380</v>
      </c>
      <c r="L38" s="86"/>
      <c r="M38" s="35" t="s">
        <v>31</v>
      </c>
      <c r="N38" s="50"/>
      <c r="O38" s="35" t="s">
        <v>31</v>
      </c>
      <c r="P38" s="36"/>
      <c r="Q38" s="36"/>
      <c r="R38" s="36"/>
      <c r="S38" s="86">
        <v>22</v>
      </c>
      <c r="T38" s="86">
        <v>23</v>
      </c>
      <c r="U38" s="29"/>
      <c r="V38"/>
    </row>
    <row r="39" spans="1:22" x14ac:dyDescent="0.25">
      <c r="A39" s="29"/>
      <c r="B39" s="36">
        <f>B38/60</f>
        <v>82.583333333333329</v>
      </c>
      <c r="C39" s="36">
        <f t="shared" ref="C39:M39" si="2">C38/60</f>
        <v>42.25</v>
      </c>
      <c r="D39" s="36">
        <f t="shared" si="2"/>
        <v>71.666666666666671</v>
      </c>
      <c r="E39" s="36">
        <f t="shared" si="2"/>
        <v>34.333333333333336</v>
      </c>
      <c r="F39" s="36">
        <f t="shared" si="2"/>
        <v>18.916666666666668</v>
      </c>
      <c r="G39" s="36">
        <f t="shared" si="2"/>
        <v>18.666666666666668</v>
      </c>
      <c r="H39" s="36">
        <f t="shared" si="2"/>
        <v>26.333333333333332</v>
      </c>
      <c r="I39" s="36">
        <f t="shared" si="2"/>
        <v>33.5</v>
      </c>
      <c r="J39" s="36">
        <f t="shared" si="2"/>
        <v>16</v>
      </c>
      <c r="K39" s="36">
        <f t="shared" si="2"/>
        <v>23</v>
      </c>
      <c r="L39" s="36">
        <f t="shared" si="2"/>
        <v>0</v>
      </c>
      <c r="M39" s="36">
        <f t="shared" si="2"/>
        <v>0</v>
      </c>
      <c r="N39" s="49"/>
      <c r="O39" s="29"/>
      <c r="P39" s="29"/>
      <c r="Q39" s="36"/>
      <c r="R39" s="36"/>
      <c r="S39" s="85"/>
      <c r="T39" s="85"/>
      <c r="U39" s="29"/>
      <c r="V39"/>
    </row>
    <row r="40" spans="1:22" x14ac:dyDescent="0.25">
      <c r="A40" s="35" t="s">
        <v>32</v>
      </c>
      <c r="B40" s="36"/>
      <c r="C40" s="36"/>
      <c r="D40" s="36"/>
      <c r="E40" s="36"/>
      <c r="F40" s="58"/>
      <c r="G40" s="59"/>
      <c r="H40" s="70"/>
      <c r="I40" s="60"/>
      <c r="J40" s="62"/>
      <c r="K40" s="85"/>
      <c r="L40" s="85"/>
      <c r="M40" s="35" t="s">
        <v>32</v>
      </c>
      <c r="N40" s="49"/>
      <c r="O40" s="35" t="s">
        <v>32</v>
      </c>
      <c r="P40" s="36"/>
      <c r="Q40" s="36"/>
      <c r="R40" s="36"/>
      <c r="S40" s="85"/>
      <c r="T40" s="85"/>
      <c r="U40" s="29"/>
      <c r="V40"/>
    </row>
    <row r="41" spans="1:22" x14ac:dyDescent="0.25">
      <c r="A41" s="37" t="s">
        <v>33</v>
      </c>
      <c r="B41" s="36">
        <v>0</v>
      </c>
      <c r="C41" s="36">
        <v>0</v>
      </c>
      <c r="D41" s="36">
        <v>0</v>
      </c>
      <c r="E41" s="36"/>
      <c r="F41" s="58"/>
      <c r="G41" s="59">
        <v>135</v>
      </c>
      <c r="H41" s="70">
        <v>60</v>
      </c>
      <c r="I41" s="60"/>
      <c r="J41" s="62">
        <v>420</v>
      </c>
      <c r="K41" s="85">
        <v>3</v>
      </c>
      <c r="L41" s="85"/>
      <c r="M41" s="37" t="s">
        <v>33</v>
      </c>
      <c r="N41" s="49"/>
      <c r="O41" s="37" t="s">
        <v>33</v>
      </c>
      <c r="P41" s="29"/>
      <c r="Q41" s="36"/>
      <c r="R41" s="36"/>
      <c r="S41" s="85">
        <v>3</v>
      </c>
      <c r="T41" s="85">
        <v>2</v>
      </c>
      <c r="U41" s="29"/>
      <c r="V41"/>
    </row>
    <row r="42" spans="1:22" x14ac:dyDescent="0.25">
      <c r="A42" s="37" t="s">
        <v>34</v>
      </c>
      <c r="B42" s="36">
        <v>875</v>
      </c>
      <c r="C42" s="36">
        <v>800</v>
      </c>
      <c r="D42" s="36">
        <v>495</v>
      </c>
      <c r="E42" s="36">
        <v>770</v>
      </c>
      <c r="F42" s="58">
        <v>715</v>
      </c>
      <c r="G42" s="59">
        <v>840</v>
      </c>
      <c r="H42" s="70">
        <v>240</v>
      </c>
      <c r="I42" s="71">
        <v>1290</v>
      </c>
      <c r="J42" s="62">
        <v>1860</v>
      </c>
      <c r="K42" s="85">
        <v>30</v>
      </c>
      <c r="L42" s="85"/>
      <c r="M42" s="37" t="s">
        <v>34</v>
      </c>
      <c r="N42" s="51"/>
      <c r="O42" s="37" t="s">
        <v>34</v>
      </c>
      <c r="P42" s="29"/>
      <c r="Q42" s="39">
        <v>1555</v>
      </c>
      <c r="R42" s="36"/>
      <c r="S42" s="85">
        <v>30</v>
      </c>
      <c r="T42" s="85">
        <v>16</v>
      </c>
      <c r="U42" s="29"/>
      <c r="V42"/>
    </row>
    <row r="43" spans="1:22" x14ac:dyDescent="0.25">
      <c r="A43" s="37" t="s">
        <v>35</v>
      </c>
      <c r="B43" s="36">
        <v>261</v>
      </c>
      <c r="C43" s="36">
        <v>0</v>
      </c>
      <c r="D43" s="36">
        <v>25</v>
      </c>
      <c r="E43" s="36">
        <v>360</v>
      </c>
      <c r="F43" s="58"/>
      <c r="G43" s="59">
        <v>180</v>
      </c>
      <c r="H43" s="70">
        <v>20</v>
      </c>
      <c r="I43" s="71">
        <v>300</v>
      </c>
      <c r="J43" s="62">
        <v>480</v>
      </c>
      <c r="K43" s="85">
        <v>4</v>
      </c>
      <c r="L43" s="85"/>
      <c r="M43" s="37" t="s">
        <v>35</v>
      </c>
      <c r="N43" s="51"/>
      <c r="O43" s="37" t="s">
        <v>35</v>
      </c>
      <c r="P43" s="29"/>
      <c r="Q43" s="36"/>
      <c r="R43" s="36"/>
      <c r="S43" s="85">
        <v>4</v>
      </c>
      <c r="T43" s="85">
        <v>3</v>
      </c>
      <c r="U43" s="29"/>
      <c r="V43"/>
    </row>
    <row r="44" spans="1:22" x14ac:dyDescent="0.25">
      <c r="A44" s="35" t="s">
        <v>36</v>
      </c>
      <c r="B44" s="40">
        <f>SUM(B41:B43)</f>
        <v>1136</v>
      </c>
      <c r="C44" s="40">
        <f>SUM(C41:C43)</f>
        <v>800</v>
      </c>
      <c r="D44" s="32">
        <v>520</v>
      </c>
      <c r="E44" s="32">
        <f>SUM(E41:E43)</f>
        <v>1130</v>
      </c>
      <c r="F44" s="58">
        <v>715</v>
      </c>
      <c r="G44" s="59">
        <v>1155</v>
      </c>
      <c r="H44" s="67">
        <v>320</v>
      </c>
      <c r="I44" s="76">
        <v>1590</v>
      </c>
      <c r="J44" s="69">
        <v>2760</v>
      </c>
      <c r="K44" s="86">
        <f>SUM(K41:K43)*60</f>
        <v>2220</v>
      </c>
      <c r="L44" s="86"/>
      <c r="M44" s="35" t="s">
        <v>36</v>
      </c>
      <c r="N44" s="53"/>
      <c r="O44" s="35" t="s">
        <v>36</v>
      </c>
      <c r="P44" s="36"/>
      <c r="Q44" s="39">
        <f>SUM(Q41:Q43)</f>
        <v>1555</v>
      </c>
      <c r="R44" s="36"/>
      <c r="S44" s="86">
        <v>37</v>
      </c>
      <c r="T44" s="86">
        <v>21</v>
      </c>
      <c r="U44" s="29"/>
      <c r="V44"/>
    </row>
    <row r="45" spans="1:22" x14ac:dyDescent="0.25">
      <c r="A45" s="29"/>
      <c r="B45" s="36">
        <f>B44/60</f>
        <v>18.933333333333334</v>
      </c>
      <c r="C45" s="36">
        <f t="shared" ref="C45:L45" si="3">C44/60</f>
        <v>13.333333333333334</v>
      </c>
      <c r="D45" s="36">
        <f t="shared" si="3"/>
        <v>8.6666666666666661</v>
      </c>
      <c r="E45" s="36">
        <f t="shared" si="3"/>
        <v>18.833333333333332</v>
      </c>
      <c r="F45" s="36">
        <f t="shared" si="3"/>
        <v>11.916666666666666</v>
      </c>
      <c r="G45" s="36">
        <f t="shared" si="3"/>
        <v>19.25</v>
      </c>
      <c r="H45" s="36">
        <f t="shared" si="3"/>
        <v>5.333333333333333</v>
      </c>
      <c r="I45" s="36">
        <f t="shared" si="3"/>
        <v>26.5</v>
      </c>
      <c r="J45" s="36">
        <f t="shared" si="3"/>
        <v>46</v>
      </c>
      <c r="K45" s="36">
        <f t="shared" si="3"/>
        <v>37</v>
      </c>
      <c r="L45" s="36">
        <f t="shared" si="3"/>
        <v>0</v>
      </c>
      <c r="M45" s="29"/>
      <c r="N45" s="49"/>
      <c r="O45" s="29"/>
      <c r="P45" s="29"/>
      <c r="Q45" s="36"/>
      <c r="R45" s="36"/>
      <c r="S45" s="85"/>
      <c r="T45" s="85"/>
      <c r="U45" s="29"/>
      <c r="V45"/>
    </row>
    <row r="46" spans="1:22" x14ac:dyDescent="0.25">
      <c r="A46" s="35" t="s">
        <v>37</v>
      </c>
      <c r="B46" s="36"/>
      <c r="C46" s="36"/>
      <c r="D46" s="36"/>
      <c r="E46" s="36"/>
      <c r="F46" s="58"/>
      <c r="G46" s="59"/>
      <c r="H46" s="70"/>
      <c r="I46" s="60"/>
      <c r="J46" s="62"/>
      <c r="K46" s="85"/>
      <c r="L46" s="85"/>
      <c r="M46" s="35" t="s">
        <v>37</v>
      </c>
      <c r="N46" s="49"/>
      <c r="O46" s="35" t="s">
        <v>37</v>
      </c>
      <c r="P46" s="36"/>
      <c r="Q46" s="36"/>
      <c r="R46" s="36"/>
      <c r="S46" s="85"/>
      <c r="T46" s="85"/>
      <c r="U46" s="29"/>
      <c r="V46"/>
    </row>
    <row r="47" spans="1:22" x14ac:dyDescent="0.25">
      <c r="A47" s="37" t="s">
        <v>38</v>
      </c>
      <c r="B47" s="36">
        <v>480</v>
      </c>
      <c r="C47" s="36">
        <v>0</v>
      </c>
      <c r="D47" s="36">
        <v>230</v>
      </c>
      <c r="E47" s="36">
        <v>95</v>
      </c>
      <c r="F47" s="58">
        <v>120</v>
      </c>
      <c r="G47" s="59">
        <v>435</v>
      </c>
      <c r="H47" s="70">
        <v>30</v>
      </c>
      <c r="I47" s="71">
        <v>105</v>
      </c>
      <c r="J47" s="62">
        <v>120</v>
      </c>
      <c r="K47" s="85">
        <v>24</v>
      </c>
      <c r="L47" s="85"/>
      <c r="M47" s="37" t="s">
        <v>38</v>
      </c>
      <c r="N47" s="51"/>
      <c r="O47" s="37" t="s">
        <v>38</v>
      </c>
      <c r="P47" s="29"/>
      <c r="Q47" s="36"/>
      <c r="R47" s="36"/>
      <c r="S47" s="85">
        <v>24</v>
      </c>
      <c r="T47" s="85">
        <v>8</v>
      </c>
      <c r="U47" s="29"/>
      <c r="V47"/>
    </row>
    <row r="48" spans="1:22" x14ac:dyDescent="0.25">
      <c r="A48" s="37" t="s">
        <v>39</v>
      </c>
      <c r="B48" s="36">
        <v>0</v>
      </c>
      <c r="C48" s="36">
        <v>0</v>
      </c>
      <c r="D48" s="36">
        <v>20</v>
      </c>
      <c r="E48" s="36"/>
      <c r="F48" s="58">
        <v>30</v>
      </c>
      <c r="G48" s="59">
        <v>50</v>
      </c>
      <c r="H48" s="70"/>
      <c r="I48" s="71">
        <v>30</v>
      </c>
      <c r="J48" s="62">
        <v>60</v>
      </c>
      <c r="K48" s="85">
        <v>22</v>
      </c>
      <c r="L48" s="85"/>
      <c r="M48" s="37" t="s">
        <v>39</v>
      </c>
      <c r="N48" s="51"/>
      <c r="O48" s="37" t="s">
        <v>39</v>
      </c>
      <c r="P48" s="29"/>
      <c r="Q48" s="36"/>
      <c r="R48" s="36"/>
      <c r="S48" s="85">
        <v>22</v>
      </c>
      <c r="T48" s="85">
        <v>3</v>
      </c>
      <c r="U48" s="29"/>
      <c r="V48"/>
    </row>
    <row r="49" spans="1:22" x14ac:dyDescent="0.25">
      <c r="A49" s="37" t="s">
        <v>40</v>
      </c>
      <c r="B49" s="36">
        <v>120</v>
      </c>
      <c r="C49" s="36">
        <v>10</v>
      </c>
      <c r="D49" s="36">
        <v>140</v>
      </c>
      <c r="E49" s="36">
        <v>765</v>
      </c>
      <c r="F49" s="58">
        <v>15</v>
      </c>
      <c r="G49" s="59">
        <v>240</v>
      </c>
      <c r="H49" s="70">
        <v>180</v>
      </c>
      <c r="I49" s="71">
        <v>90</v>
      </c>
      <c r="J49" s="62">
        <v>60</v>
      </c>
      <c r="K49" s="85">
        <v>7</v>
      </c>
      <c r="L49" s="85"/>
      <c r="M49" s="37" t="s">
        <v>40</v>
      </c>
      <c r="N49" s="51"/>
      <c r="O49" s="37" t="s">
        <v>40</v>
      </c>
      <c r="P49" s="29"/>
      <c r="Q49" s="36"/>
      <c r="R49" s="36"/>
      <c r="S49" s="85">
        <v>7</v>
      </c>
      <c r="T49" s="85">
        <v>6</v>
      </c>
      <c r="U49" s="29"/>
      <c r="V49"/>
    </row>
    <row r="50" spans="1:22" x14ac:dyDescent="0.25">
      <c r="A50" s="37" t="s">
        <v>41</v>
      </c>
      <c r="B50" s="36">
        <v>305</v>
      </c>
      <c r="C50" s="36">
        <v>1270</v>
      </c>
      <c r="D50" s="36">
        <v>240</v>
      </c>
      <c r="E50" s="36">
        <v>820</v>
      </c>
      <c r="F50" s="58">
        <v>6225</v>
      </c>
      <c r="G50" s="59">
        <v>1975</v>
      </c>
      <c r="H50" s="70">
        <v>135</v>
      </c>
      <c r="I50" s="71">
        <v>990</v>
      </c>
      <c r="J50" s="62">
        <v>360</v>
      </c>
      <c r="K50" s="85">
        <v>42</v>
      </c>
      <c r="L50" s="85"/>
      <c r="M50" s="37" t="s">
        <v>41</v>
      </c>
      <c r="N50" s="51"/>
      <c r="O50" s="37" t="s">
        <v>41</v>
      </c>
      <c r="P50" s="29"/>
      <c r="Q50" s="39">
        <v>250</v>
      </c>
      <c r="R50" s="36"/>
      <c r="S50" s="85">
        <v>42</v>
      </c>
      <c r="T50" s="85">
        <v>7</v>
      </c>
      <c r="U50" s="29"/>
      <c r="V50"/>
    </row>
    <row r="51" spans="1:22" x14ac:dyDescent="0.25">
      <c r="A51" s="37" t="s">
        <v>42</v>
      </c>
      <c r="B51" s="36">
        <v>205</v>
      </c>
      <c r="C51" s="36">
        <v>310</v>
      </c>
      <c r="D51" s="36">
        <v>0</v>
      </c>
      <c r="E51" s="36"/>
      <c r="F51" s="58"/>
      <c r="G51" s="59">
        <v>245</v>
      </c>
      <c r="H51" s="70">
        <v>45</v>
      </c>
      <c r="I51" s="71">
        <v>1035</v>
      </c>
      <c r="J51" s="62">
        <v>300</v>
      </c>
      <c r="K51" s="85">
        <v>33</v>
      </c>
      <c r="L51" s="85"/>
      <c r="M51" s="37" t="s">
        <v>42</v>
      </c>
      <c r="N51" s="51"/>
      <c r="O51" s="37" t="s">
        <v>42</v>
      </c>
      <c r="P51" s="29"/>
      <c r="Q51" s="39">
        <v>135</v>
      </c>
      <c r="R51" s="36"/>
      <c r="S51" s="85">
        <v>33</v>
      </c>
      <c r="T51" s="85">
        <v>13</v>
      </c>
      <c r="U51" s="29"/>
      <c r="V51"/>
    </row>
    <row r="52" spans="1:22" x14ac:dyDescent="0.25">
      <c r="A52" s="37" t="s">
        <v>101</v>
      </c>
      <c r="B52" s="36"/>
      <c r="C52" s="36"/>
      <c r="D52" s="36"/>
      <c r="E52" s="36">
        <v>300</v>
      </c>
      <c r="F52" s="58">
        <v>755</v>
      </c>
      <c r="G52" s="59"/>
      <c r="H52" s="70"/>
      <c r="I52" s="60"/>
      <c r="J52" s="62">
        <v>720</v>
      </c>
      <c r="K52" s="85">
        <v>46</v>
      </c>
      <c r="L52" s="85"/>
      <c r="M52" s="37" t="s">
        <v>101</v>
      </c>
      <c r="N52" s="49"/>
      <c r="O52" s="37" t="s">
        <v>101</v>
      </c>
      <c r="P52" s="29"/>
      <c r="Q52" s="39"/>
      <c r="R52" s="36"/>
      <c r="S52" s="85">
        <v>46</v>
      </c>
      <c r="T52" s="85">
        <v>8</v>
      </c>
      <c r="U52" s="29"/>
      <c r="V52"/>
    </row>
    <row r="53" spans="1:22" x14ac:dyDescent="0.25">
      <c r="A53" s="35" t="s">
        <v>43</v>
      </c>
      <c r="B53" s="40">
        <f>SUM(B47:B51)</f>
        <v>1110</v>
      </c>
      <c r="C53" s="40">
        <f>SUM(C47:C51)</f>
        <v>1590</v>
      </c>
      <c r="D53" s="32">
        <v>630</v>
      </c>
      <c r="E53" s="32">
        <f>SUM(E47:E52)</f>
        <v>1980</v>
      </c>
      <c r="F53" s="58">
        <v>7145</v>
      </c>
      <c r="G53" s="59">
        <v>2945</v>
      </c>
      <c r="H53" s="67">
        <v>390</v>
      </c>
      <c r="I53" s="76">
        <v>2250</v>
      </c>
      <c r="J53" s="69">
        <v>1500</v>
      </c>
      <c r="K53" s="86">
        <f>SUM(K47:K52)</f>
        <v>174</v>
      </c>
      <c r="L53" s="86"/>
      <c r="M53" s="35" t="s">
        <v>43</v>
      </c>
      <c r="N53" s="53"/>
      <c r="O53" s="35" t="s">
        <v>43</v>
      </c>
      <c r="P53" s="36"/>
      <c r="Q53" s="40">
        <f>SUM(Q47:Q51)</f>
        <v>385</v>
      </c>
      <c r="R53" s="32"/>
      <c r="S53" s="86">
        <v>174</v>
      </c>
      <c r="T53" s="86">
        <v>45</v>
      </c>
      <c r="U53" s="29"/>
      <c r="V53"/>
    </row>
    <row r="54" spans="1:22" x14ac:dyDescent="0.25">
      <c r="A54" s="29"/>
      <c r="B54" s="36">
        <f>B53/60</f>
        <v>18.5</v>
      </c>
      <c r="C54" s="36">
        <f t="shared" ref="C54:L54" si="4">C53/60</f>
        <v>26.5</v>
      </c>
      <c r="D54" s="36">
        <f t="shared" si="4"/>
        <v>10.5</v>
      </c>
      <c r="E54" s="36">
        <f t="shared" si="4"/>
        <v>33</v>
      </c>
      <c r="F54" s="36">
        <f t="shared" si="4"/>
        <v>119.08333333333333</v>
      </c>
      <c r="G54" s="36">
        <f t="shared" si="4"/>
        <v>49.083333333333336</v>
      </c>
      <c r="H54" s="36">
        <f t="shared" si="4"/>
        <v>6.5</v>
      </c>
      <c r="I54" s="36">
        <f t="shared" si="4"/>
        <v>37.5</v>
      </c>
      <c r="J54" s="36">
        <f t="shared" si="4"/>
        <v>25</v>
      </c>
      <c r="K54" s="36">
        <f t="shared" si="4"/>
        <v>2.9</v>
      </c>
      <c r="L54" s="36">
        <f t="shared" si="4"/>
        <v>0</v>
      </c>
      <c r="M54" s="29"/>
      <c r="N54" s="49"/>
      <c r="O54" s="29"/>
      <c r="P54" s="29"/>
      <c r="Q54" s="36"/>
      <c r="R54" s="36"/>
      <c r="S54" s="85"/>
      <c r="T54" s="85"/>
      <c r="U54" s="29"/>
      <c r="V54"/>
    </row>
    <row r="55" spans="1:22" x14ac:dyDescent="0.25">
      <c r="A55" s="35" t="s">
        <v>44</v>
      </c>
      <c r="B55" s="40">
        <f>B30+B38+B44+B53</f>
        <v>11931</v>
      </c>
      <c r="C55" s="40">
        <f>C30+C38+C44+C53</f>
        <v>8050</v>
      </c>
      <c r="D55" s="40">
        <v>8722</v>
      </c>
      <c r="E55" s="40">
        <f>E30+E38+E44+E53</f>
        <v>7035</v>
      </c>
      <c r="F55" s="58">
        <v>11020</v>
      </c>
      <c r="G55" s="59">
        <v>7395</v>
      </c>
      <c r="H55" s="75">
        <v>5230</v>
      </c>
      <c r="I55" s="77">
        <v>9600</v>
      </c>
      <c r="J55" s="78">
        <v>20760</v>
      </c>
      <c r="K55" s="88">
        <f>K30+K38+K44+K53</f>
        <v>7914</v>
      </c>
      <c r="L55" s="88"/>
      <c r="M55" s="35" t="s">
        <v>44</v>
      </c>
      <c r="N55" s="54"/>
      <c r="O55" s="35" t="s">
        <v>44</v>
      </c>
      <c r="P55" s="36"/>
      <c r="Q55" s="40">
        <v>7100</v>
      </c>
      <c r="R55" s="40">
        <v>105</v>
      </c>
      <c r="S55" s="88">
        <f>S30+S38+S44+S53</f>
        <v>407</v>
      </c>
      <c r="T55" s="88">
        <v>123</v>
      </c>
      <c r="U55" s="29"/>
      <c r="V55"/>
    </row>
    <row r="56" spans="1:22" x14ac:dyDescent="0.25">
      <c r="A56" s="29"/>
      <c r="B56" s="36">
        <f>B55/60</f>
        <v>198.85</v>
      </c>
      <c r="C56" s="36">
        <f t="shared" ref="C56:L56" si="5">C55/60</f>
        <v>134.16666666666666</v>
      </c>
      <c r="D56" s="36">
        <f t="shared" si="5"/>
        <v>145.36666666666667</v>
      </c>
      <c r="E56" s="36">
        <f t="shared" si="5"/>
        <v>117.25</v>
      </c>
      <c r="F56" s="36">
        <f t="shared" si="5"/>
        <v>183.66666666666666</v>
      </c>
      <c r="G56" s="36">
        <f t="shared" si="5"/>
        <v>123.25</v>
      </c>
      <c r="H56" s="36">
        <f t="shared" si="5"/>
        <v>87.166666666666671</v>
      </c>
      <c r="I56" s="36">
        <f t="shared" si="5"/>
        <v>160</v>
      </c>
      <c r="J56" s="36">
        <f t="shared" si="5"/>
        <v>346</v>
      </c>
      <c r="K56" s="36">
        <f t="shared" si="5"/>
        <v>131.9</v>
      </c>
      <c r="L56" s="36">
        <f t="shared" si="5"/>
        <v>0</v>
      </c>
      <c r="M56" s="29"/>
      <c r="N56" s="49"/>
      <c r="O56" s="29"/>
      <c r="P56" s="29"/>
      <c r="Q56" s="36"/>
      <c r="R56" s="36"/>
      <c r="S56" s="85"/>
      <c r="T56" s="85"/>
      <c r="U56" s="29"/>
      <c r="V56"/>
    </row>
    <row r="57" spans="1:22" x14ac:dyDescent="0.25">
      <c r="A57" s="29"/>
      <c r="B57" s="36"/>
      <c r="C57" s="36"/>
      <c r="D57" s="36"/>
      <c r="E57" s="36"/>
      <c r="F57" s="58"/>
      <c r="G57" s="59"/>
      <c r="H57" s="70"/>
      <c r="I57" s="60"/>
      <c r="J57" s="62"/>
      <c r="K57" s="85"/>
      <c r="L57" s="85"/>
      <c r="M57" s="29"/>
      <c r="N57" s="49"/>
      <c r="O57" s="29"/>
      <c r="P57" s="29"/>
      <c r="Q57" s="36"/>
      <c r="R57" s="36"/>
      <c r="S57" s="85"/>
      <c r="T57" s="85"/>
      <c r="U57" s="29"/>
      <c r="V57"/>
    </row>
    <row r="58" spans="1:22" x14ac:dyDescent="0.25">
      <c r="A58" s="29"/>
      <c r="B58" s="36"/>
      <c r="C58" s="36"/>
      <c r="D58" s="36"/>
      <c r="E58" s="36"/>
      <c r="F58" s="58"/>
      <c r="G58" s="59"/>
      <c r="H58" s="70"/>
      <c r="I58" s="60"/>
      <c r="J58" s="62"/>
      <c r="K58" s="85"/>
      <c r="L58" s="85"/>
      <c r="M58" s="29"/>
      <c r="N58" s="49"/>
      <c r="O58" s="29"/>
      <c r="P58" s="29"/>
      <c r="Q58" s="36"/>
      <c r="R58" s="36"/>
      <c r="S58" s="85"/>
      <c r="T58" s="85"/>
      <c r="U58" s="29"/>
      <c r="V58"/>
    </row>
    <row r="59" spans="1:22" x14ac:dyDescent="0.25">
      <c r="A59" s="35" t="s">
        <v>102</v>
      </c>
      <c r="B59" s="36"/>
      <c r="C59" s="36"/>
      <c r="D59" s="36"/>
      <c r="E59" s="36"/>
      <c r="F59" s="58"/>
      <c r="G59" s="59"/>
      <c r="H59" s="70"/>
      <c r="I59" s="60"/>
      <c r="J59" s="62"/>
      <c r="K59" s="85"/>
      <c r="L59" s="85"/>
      <c r="M59" s="35" t="s">
        <v>102</v>
      </c>
      <c r="N59" s="49"/>
      <c r="O59" s="35" t="s">
        <v>102</v>
      </c>
      <c r="P59" s="36"/>
      <c r="Q59" s="36"/>
      <c r="R59" s="36"/>
      <c r="S59" s="85"/>
      <c r="T59" s="85"/>
      <c r="U59" s="29"/>
      <c r="V59"/>
    </row>
    <row r="60" spans="1:22" x14ac:dyDescent="0.25">
      <c r="A60" s="35" t="s">
        <v>17</v>
      </c>
      <c r="B60" s="36"/>
      <c r="C60" s="36"/>
      <c r="D60" s="36"/>
      <c r="E60" s="36"/>
      <c r="F60" s="58"/>
      <c r="G60" s="59"/>
      <c r="H60" s="70"/>
      <c r="I60" s="60"/>
      <c r="J60" s="62"/>
      <c r="K60" s="85"/>
      <c r="L60" s="85"/>
      <c r="M60" s="35" t="s">
        <v>17</v>
      </c>
      <c r="N60" s="49"/>
      <c r="O60" s="35" t="s">
        <v>17</v>
      </c>
      <c r="P60" s="36"/>
      <c r="Q60" s="36"/>
      <c r="R60" s="36"/>
      <c r="S60" s="85"/>
      <c r="T60" s="85"/>
      <c r="U60" s="29"/>
      <c r="V60"/>
    </row>
    <row r="61" spans="1:22" x14ac:dyDescent="0.25">
      <c r="A61" s="37" t="s">
        <v>18</v>
      </c>
      <c r="B61" s="29"/>
      <c r="C61" s="29"/>
      <c r="D61" s="29"/>
      <c r="E61" s="36"/>
      <c r="F61" s="58"/>
      <c r="G61" s="59"/>
      <c r="H61" s="45"/>
      <c r="I61" s="60"/>
      <c r="J61" s="62"/>
      <c r="K61" s="85"/>
      <c r="L61" s="85"/>
      <c r="M61" s="37" t="s">
        <v>18</v>
      </c>
      <c r="N61" s="49"/>
      <c r="O61" s="37" t="s">
        <v>18</v>
      </c>
      <c r="P61" s="29"/>
      <c r="Q61" s="36"/>
      <c r="R61" s="36"/>
      <c r="S61" s="85"/>
      <c r="T61" s="85">
        <v>14</v>
      </c>
      <c r="U61" s="29"/>
      <c r="V61"/>
    </row>
    <row r="62" spans="1:22" x14ac:dyDescent="0.25">
      <c r="A62" s="37" t="s">
        <v>48</v>
      </c>
      <c r="B62" s="29"/>
      <c r="C62" s="29"/>
      <c r="D62" s="29"/>
      <c r="E62" s="36"/>
      <c r="F62" s="58"/>
      <c r="G62" s="59"/>
      <c r="H62" s="45"/>
      <c r="I62" s="60"/>
      <c r="J62" s="62"/>
      <c r="K62" s="85"/>
      <c r="L62" s="85"/>
      <c r="M62" s="37" t="s">
        <v>48</v>
      </c>
      <c r="N62" s="49"/>
      <c r="O62" s="37" t="s">
        <v>48</v>
      </c>
      <c r="P62" s="29"/>
      <c r="Q62" s="36"/>
      <c r="R62" s="36"/>
      <c r="S62" s="85"/>
      <c r="T62" s="85">
        <v>83</v>
      </c>
      <c r="U62" s="29"/>
      <c r="V62"/>
    </row>
    <row r="63" spans="1:22" x14ac:dyDescent="0.25">
      <c r="A63" s="37" t="s">
        <v>20</v>
      </c>
      <c r="B63" s="29"/>
      <c r="C63" s="29"/>
      <c r="D63" s="29"/>
      <c r="E63" s="36"/>
      <c r="F63" s="58"/>
      <c r="G63" s="59"/>
      <c r="H63" s="45"/>
      <c r="I63" s="60"/>
      <c r="J63" s="62"/>
      <c r="K63" s="85"/>
      <c r="L63" s="85"/>
      <c r="M63" s="37" t="s">
        <v>20</v>
      </c>
      <c r="N63" s="49"/>
      <c r="O63" s="37" t="s">
        <v>20</v>
      </c>
      <c r="P63" s="29"/>
      <c r="Q63" s="36"/>
      <c r="R63" s="36"/>
      <c r="S63" s="85"/>
      <c r="T63" s="85">
        <v>5</v>
      </c>
      <c r="U63" s="29"/>
      <c r="V63"/>
    </row>
    <row r="64" spans="1:22" x14ac:dyDescent="0.25">
      <c r="A64" s="37" t="s">
        <v>21</v>
      </c>
      <c r="B64" s="29"/>
      <c r="C64" s="29"/>
      <c r="D64" s="29"/>
      <c r="E64" s="36"/>
      <c r="F64" s="58"/>
      <c r="G64" s="59"/>
      <c r="H64" s="45"/>
      <c r="I64" s="60"/>
      <c r="J64" s="62"/>
      <c r="K64" s="85"/>
      <c r="L64" s="85"/>
      <c r="M64" s="37" t="s">
        <v>21</v>
      </c>
      <c r="N64" s="49"/>
      <c r="O64" s="37" t="s">
        <v>21</v>
      </c>
      <c r="P64" s="29"/>
      <c r="Q64" s="36"/>
      <c r="R64" s="36"/>
      <c r="S64" s="85"/>
      <c r="T64" s="85">
        <v>13</v>
      </c>
      <c r="U64" s="29"/>
      <c r="V64"/>
    </row>
    <row r="65" spans="1:22" x14ac:dyDescent="0.25">
      <c r="A65" s="37" t="s">
        <v>22</v>
      </c>
      <c r="B65" s="29"/>
      <c r="C65" s="29"/>
      <c r="D65" s="29"/>
      <c r="E65" s="36"/>
      <c r="F65" s="58"/>
      <c r="G65" s="59"/>
      <c r="H65" s="45"/>
      <c r="I65" s="60"/>
      <c r="J65" s="62"/>
      <c r="K65" s="85"/>
      <c r="L65" s="85"/>
      <c r="M65" s="37" t="s">
        <v>22</v>
      </c>
      <c r="N65" s="49"/>
      <c r="O65" s="37" t="s">
        <v>22</v>
      </c>
      <c r="P65" s="29"/>
      <c r="Q65" s="39">
        <v>1</v>
      </c>
      <c r="R65" s="36"/>
      <c r="S65" s="85"/>
      <c r="T65" s="85">
        <v>1</v>
      </c>
      <c r="U65" s="29"/>
      <c r="V65"/>
    </row>
    <row r="66" spans="1:22" x14ac:dyDescent="0.25">
      <c r="A66" s="37" t="s">
        <v>50</v>
      </c>
      <c r="B66" s="29"/>
      <c r="C66" s="29"/>
      <c r="D66" s="29"/>
      <c r="E66" s="36"/>
      <c r="F66" s="58"/>
      <c r="G66" s="59"/>
      <c r="H66" s="45"/>
      <c r="I66" s="60"/>
      <c r="J66" s="62"/>
      <c r="K66" s="85"/>
      <c r="L66" s="85"/>
      <c r="M66" s="37" t="s">
        <v>50</v>
      </c>
      <c r="N66" s="49"/>
      <c r="O66" s="37" t="s">
        <v>50</v>
      </c>
      <c r="P66" s="29"/>
      <c r="Q66" s="36"/>
      <c r="R66" s="36"/>
      <c r="S66" s="85"/>
      <c r="T66" s="85">
        <v>20</v>
      </c>
      <c r="U66" s="29"/>
      <c r="V66"/>
    </row>
    <row r="67" spans="1:22" x14ac:dyDescent="0.25">
      <c r="A67" s="35" t="s">
        <v>25</v>
      </c>
      <c r="B67" s="29">
        <v>140</v>
      </c>
      <c r="C67" s="29">
        <v>105</v>
      </c>
      <c r="D67" s="29">
        <v>124</v>
      </c>
      <c r="E67" s="32">
        <v>111</v>
      </c>
      <c r="F67" s="58">
        <v>124</v>
      </c>
      <c r="G67" s="59">
        <v>163</v>
      </c>
      <c r="H67" s="45">
        <v>140</v>
      </c>
      <c r="I67" s="60">
        <v>167</v>
      </c>
      <c r="J67" s="69">
        <v>261</v>
      </c>
      <c r="K67" s="86">
        <v>136</v>
      </c>
      <c r="L67" s="86"/>
      <c r="M67" s="35" t="s">
        <v>25</v>
      </c>
      <c r="N67" s="50"/>
      <c r="O67" s="35" t="s">
        <v>25</v>
      </c>
      <c r="P67" s="36"/>
      <c r="Q67" s="39">
        <v>1</v>
      </c>
      <c r="R67" s="36"/>
      <c r="S67" s="86"/>
      <c r="T67" s="86">
        <v>136</v>
      </c>
      <c r="U67" s="42"/>
      <c r="V67"/>
    </row>
    <row r="68" spans="1:22" x14ac:dyDescent="0.25">
      <c r="A68" s="29"/>
      <c r="B68" s="36"/>
      <c r="C68" s="36"/>
      <c r="D68" s="36"/>
      <c r="E68" s="36"/>
      <c r="F68" s="58"/>
      <c r="G68" s="59"/>
      <c r="H68" s="70"/>
      <c r="I68" s="60"/>
      <c r="J68" s="62"/>
      <c r="K68" s="85"/>
      <c r="L68" s="85"/>
      <c r="M68" s="29"/>
      <c r="N68" s="49"/>
      <c r="O68" s="29"/>
      <c r="P68" s="29"/>
      <c r="Q68" s="36"/>
      <c r="R68" s="36"/>
      <c r="S68" s="85"/>
      <c r="T68" s="85"/>
      <c r="U68" s="29"/>
      <c r="V68"/>
    </row>
    <row r="69" spans="1:22" x14ac:dyDescent="0.25">
      <c r="A69" s="35" t="s">
        <v>32</v>
      </c>
      <c r="B69" s="36"/>
      <c r="C69" s="36"/>
      <c r="D69" s="36"/>
      <c r="E69" s="36"/>
      <c r="F69" s="58"/>
      <c r="G69" s="59"/>
      <c r="H69" s="70"/>
      <c r="I69" s="60"/>
      <c r="J69" s="62"/>
      <c r="K69" s="85"/>
      <c r="L69" s="85"/>
      <c r="M69" s="35" t="s">
        <v>32</v>
      </c>
      <c r="N69" s="49"/>
      <c r="O69" s="35" t="s">
        <v>32</v>
      </c>
      <c r="P69" s="36"/>
      <c r="Q69" s="36"/>
      <c r="R69" s="36"/>
      <c r="S69" s="85"/>
      <c r="T69" s="85"/>
      <c r="U69" s="29"/>
      <c r="V69"/>
    </row>
    <row r="70" spans="1:22" x14ac:dyDescent="0.25">
      <c r="A70" s="37" t="s">
        <v>51</v>
      </c>
      <c r="B70" s="36"/>
      <c r="C70" s="36"/>
      <c r="D70" s="36"/>
      <c r="E70" s="36"/>
      <c r="F70" s="58"/>
      <c r="G70" s="59"/>
      <c r="H70" s="45"/>
      <c r="I70" s="60"/>
      <c r="J70" s="62"/>
      <c r="K70" s="85"/>
      <c r="L70" s="85"/>
      <c r="M70" s="37" t="s">
        <v>51</v>
      </c>
      <c r="N70" s="49"/>
      <c r="O70" s="37" t="s">
        <v>51</v>
      </c>
      <c r="P70" s="29"/>
      <c r="Q70" s="39">
        <v>18</v>
      </c>
      <c r="R70" s="36"/>
      <c r="S70" s="85"/>
      <c r="T70" s="85">
        <v>81</v>
      </c>
      <c r="U70" s="29"/>
      <c r="V70"/>
    </row>
    <row r="71" spans="1:22" x14ac:dyDescent="0.25">
      <c r="A71" s="37" t="s">
        <v>52</v>
      </c>
      <c r="B71" s="36"/>
      <c r="C71" s="36"/>
      <c r="D71" s="36"/>
      <c r="E71" s="36"/>
      <c r="F71" s="58"/>
      <c r="G71" s="59"/>
      <c r="H71" s="70"/>
      <c r="I71" s="60"/>
      <c r="J71" s="62"/>
      <c r="K71" s="85"/>
      <c r="L71" s="85"/>
      <c r="M71" s="37" t="s">
        <v>52</v>
      </c>
      <c r="N71" s="49"/>
      <c r="O71" s="37" t="s">
        <v>52</v>
      </c>
      <c r="P71" s="29"/>
      <c r="Q71" s="39">
        <v>16</v>
      </c>
      <c r="R71" s="36"/>
      <c r="S71" s="85"/>
      <c r="T71" s="85">
        <v>9</v>
      </c>
      <c r="U71" s="29"/>
      <c r="V71"/>
    </row>
    <row r="72" spans="1:22" x14ac:dyDescent="0.25">
      <c r="A72" s="35" t="s">
        <v>36</v>
      </c>
      <c r="B72" s="35">
        <v>26</v>
      </c>
      <c r="C72" s="32">
        <v>35</v>
      </c>
      <c r="D72" s="32">
        <v>27</v>
      </c>
      <c r="E72" s="32">
        <v>24</v>
      </c>
      <c r="F72" s="58">
        <v>31</v>
      </c>
      <c r="G72" s="59">
        <v>73</v>
      </c>
      <c r="H72" s="67">
        <v>21</v>
      </c>
      <c r="I72" s="60">
        <v>19</v>
      </c>
      <c r="J72" s="69">
        <v>46</v>
      </c>
      <c r="K72" s="86">
        <v>90</v>
      </c>
      <c r="L72" s="86"/>
      <c r="M72" s="35" t="s">
        <v>36</v>
      </c>
      <c r="N72" s="50"/>
      <c r="O72" s="35" t="s">
        <v>36</v>
      </c>
      <c r="P72" s="36"/>
      <c r="Q72" s="39">
        <f>SUM(Q70:Q71)</f>
        <v>34</v>
      </c>
      <c r="R72" s="36"/>
      <c r="S72" s="86"/>
      <c r="T72" s="86">
        <v>90</v>
      </c>
      <c r="U72" s="29"/>
      <c r="V72"/>
    </row>
    <row r="73" spans="1:22" x14ac:dyDescent="0.25">
      <c r="A73" s="29"/>
      <c r="B73" s="36"/>
      <c r="C73" s="36"/>
      <c r="D73" s="36"/>
      <c r="E73" s="36"/>
      <c r="F73" s="58"/>
      <c r="G73" s="59"/>
      <c r="H73" s="70"/>
      <c r="I73" s="60"/>
      <c r="J73" s="62"/>
      <c r="K73" s="85"/>
      <c r="L73" s="85"/>
      <c r="M73" s="29"/>
      <c r="N73" s="49"/>
      <c r="O73" s="29"/>
      <c r="P73" s="29"/>
      <c r="Q73" s="36"/>
      <c r="R73" s="36"/>
      <c r="S73" s="85"/>
      <c r="T73" s="85"/>
      <c r="U73" s="29"/>
      <c r="V73"/>
    </row>
    <row r="74" spans="1:22" x14ac:dyDescent="0.25">
      <c r="A74" s="35" t="s">
        <v>37</v>
      </c>
      <c r="B74" s="36"/>
      <c r="C74" s="36"/>
      <c r="D74" s="36"/>
      <c r="E74" s="36"/>
      <c r="F74" s="58"/>
      <c r="G74" s="59"/>
      <c r="H74" s="70"/>
      <c r="I74" s="60"/>
      <c r="J74" s="62"/>
      <c r="K74" s="85"/>
      <c r="L74" s="85"/>
      <c r="M74" s="35" t="s">
        <v>37</v>
      </c>
      <c r="N74" s="49"/>
      <c r="O74" s="35" t="s">
        <v>37</v>
      </c>
      <c r="P74" s="36"/>
      <c r="Q74" s="36"/>
      <c r="R74" s="36"/>
      <c r="S74" s="85"/>
      <c r="T74" s="85"/>
      <c r="U74" s="29"/>
      <c r="V74"/>
    </row>
    <row r="75" spans="1:22" x14ac:dyDescent="0.25">
      <c r="A75" s="37" t="s">
        <v>53</v>
      </c>
      <c r="B75" s="36"/>
      <c r="C75" s="36"/>
      <c r="D75" s="36"/>
      <c r="E75" s="36"/>
      <c r="F75" s="58"/>
      <c r="G75" s="59"/>
      <c r="H75" s="70"/>
      <c r="I75" s="60"/>
      <c r="J75" s="62"/>
      <c r="K75" s="85"/>
      <c r="L75" s="85"/>
      <c r="M75" s="37" t="s">
        <v>53</v>
      </c>
      <c r="N75" s="49"/>
      <c r="O75" s="37" t="s">
        <v>53</v>
      </c>
      <c r="P75" s="29"/>
      <c r="Q75" s="36"/>
      <c r="R75" s="36"/>
      <c r="S75" s="85"/>
      <c r="T75" s="85">
        <v>14</v>
      </c>
      <c r="U75" s="29"/>
      <c r="V75"/>
    </row>
    <row r="76" spans="1:22" x14ac:dyDescent="0.25">
      <c r="A76" s="37" t="s">
        <v>27</v>
      </c>
      <c r="B76" s="36"/>
      <c r="C76" s="36"/>
      <c r="D76" s="36"/>
      <c r="E76" s="36"/>
      <c r="F76" s="58"/>
      <c r="G76" s="59"/>
      <c r="H76" s="70"/>
      <c r="I76" s="60"/>
      <c r="J76" s="62"/>
      <c r="K76" s="85"/>
      <c r="L76" s="85"/>
      <c r="M76" s="37" t="s">
        <v>27</v>
      </c>
      <c r="N76" s="49"/>
      <c r="O76" s="37" t="s">
        <v>27</v>
      </c>
      <c r="P76" s="29"/>
      <c r="Q76" s="39">
        <v>17</v>
      </c>
      <c r="R76" s="36"/>
      <c r="S76" s="85"/>
      <c r="T76" s="85">
        <v>10</v>
      </c>
      <c r="U76" s="29"/>
      <c r="V76"/>
    </row>
    <row r="77" spans="1:22" x14ac:dyDescent="0.25">
      <c r="A77" s="37" t="s">
        <v>54</v>
      </c>
      <c r="B77" s="36"/>
      <c r="C77" s="36"/>
      <c r="D77" s="36"/>
      <c r="E77" s="36"/>
      <c r="F77" s="58"/>
      <c r="G77" s="59"/>
      <c r="H77" s="70"/>
      <c r="I77" s="60"/>
      <c r="J77" s="62"/>
      <c r="K77" s="85"/>
      <c r="L77" s="85"/>
      <c r="M77" s="37" t="s">
        <v>54</v>
      </c>
      <c r="N77" s="49"/>
      <c r="O77" s="37" t="s">
        <v>54</v>
      </c>
      <c r="P77" s="29"/>
      <c r="Q77" s="39">
        <v>11</v>
      </c>
      <c r="R77" s="36"/>
      <c r="S77" s="85"/>
      <c r="T77" s="85">
        <v>10</v>
      </c>
      <c r="U77" s="29"/>
      <c r="V77"/>
    </row>
    <row r="78" spans="1:22" x14ac:dyDescent="0.25">
      <c r="A78" s="37" t="s">
        <v>40</v>
      </c>
      <c r="B78" s="36"/>
      <c r="C78" s="36"/>
      <c r="D78" s="36"/>
      <c r="E78" s="36"/>
      <c r="F78" s="58"/>
      <c r="G78" s="59"/>
      <c r="H78" s="70"/>
      <c r="I78" s="60"/>
      <c r="J78" s="62"/>
      <c r="K78" s="85"/>
      <c r="L78" s="85"/>
      <c r="M78" s="37" t="s">
        <v>40</v>
      </c>
      <c r="N78" s="49"/>
      <c r="O78" s="37" t="s">
        <v>40</v>
      </c>
      <c r="P78" s="29"/>
      <c r="Q78" s="36"/>
      <c r="R78" s="36"/>
      <c r="S78" s="85"/>
      <c r="T78" s="85">
        <v>3</v>
      </c>
      <c r="U78" s="29"/>
      <c r="V78"/>
    </row>
    <row r="79" spans="1:22" x14ac:dyDescent="0.25">
      <c r="A79" s="37" t="s">
        <v>55</v>
      </c>
      <c r="B79" s="36"/>
      <c r="C79" s="36"/>
      <c r="D79" s="36"/>
      <c r="E79" s="36"/>
      <c r="F79" s="58"/>
      <c r="G79" s="59"/>
      <c r="H79" s="70"/>
      <c r="I79" s="60"/>
      <c r="J79" s="62"/>
      <c r="K79" s="85"/>
      <c r="L79" s="85"/>
      <c r="M79" s="37" t="s">
        <v>55</v>
      </c>
      <c r="N79" s="49"/>
      <c r="O79" s="37" t="s">
        <v>55</v>
      </c>
      <c r="P79" s="29"/>
      <c r="Q79" s="39">
        <v>28</v>
      </c>
      <c r="R79" s="36"/>
      <c r="S79" s="85"/>
      <c r="T79" s="85">
        <v>8</v>
      </c>
      <c r="U79" s="29"/>
      <c r="V79"/>
    </row>
    <row r="80" spans="1:22" x14ac:dyDescent="0.25">
      <c r="A80" s="37" t="s">
        <v>56</v>
      </c>
      <c r="B80" s="36"/>
      <c r="C80" s="36"/>
      <c r="D80" s="36"/>
      <c r="E80" s="36"/>
      <c r="F80" s="58"/>
      <c r="G80" s="59"/>
      <c r="H80" s="70"/>
      <c r="I80" s="60"/>
      <c r="J80" s="62"/>
      <c r="K80" s="85"/>
      <c r="L80" s="85"/>
      <c r="M80" s="37" t="s">
        <v>56</v>
      </c>
      <c r="N80" s="49"/>
      <c r="O80" s="37" t="s">
        <v>56</v>
      </c>
      <c r="P80" s="29"/>
      <c r="Q80" s="36"/>
      <c r="R80" s="36"/>
      <c r="S80" s="85"/>
      <c r="T80" s="85">
        <v>0</v>
      </c>
      <c r="U80" s="29"/>
      <c r="V80"/>
    </row>
    <row r="81" spans="1:22" x14ac:dyDescent="0.25">
      <c r="A81" s="37" t="s">
        <v>57</v>
      </c>
      <c r="B81" s="36"/>
      <c r="C81" s="36"/>
      <c r="D81" s="36"/>
      <c r="E81" s="36"/>
      <c r="F81" s="58"/>
      <c r="G81" s="59"/>
      <c r="H81" s="70"/>
      <c r="I81" s="60"/>
      <c r="J81" s="62"/>
      <c r="K81" s="85"/>
      <c r="L81" s="85"/>
      <c r="M81" s="37" t="s">
        <v>57</v>
      </c>
      <c r="N81" s="49"/>
      <c r="O81" s="37" t="s">
        <v>57</v>
      </c>
      <c r="P81" s="29"/>
      <c r="Q81" s="36"/>
      <c r="R81" s="36"/>
      <c r="S81" s="85"/>
      <c r="T81" s="85">
        <v>17</v>
      </c>
      <c r="U81" s="29"/>
      <c r="V81"/>
    </row>
    <row r="82" spans="1:22" x14ac:dyDescent="0.25">
      <c r="A82" s="37" t="s">
        <v>23</v>
      </c>
      <c r="B82" s="36"/>
      <c r="C82" s="36"/>
      <c r="D82" s="36"/>
      <c r="E82" s="36"/>
      <c r="F82" s="58"/>
      <c r="G82" s="59"/>
      <c r="H82" s="70"/>
      <c r="I82" s="60"/>
      <c r="J82" s="62"/>
      <c r="K82" s="85"/>
      <c r="L82" s="85"/>
      <c r="M82" s="37" t="s">
        <v>23</v>
      </c>
      <c r="N82" s="49"/>
      <c r="O82" s="37" t="s">
        <v>23</v>
      </c>
      <c r="P82" s="29"/>
      <c r="Q82" s="39">
        <v>17</v>
      </c>
      <c r="R82" s="36"/>
      <c r="S82" s="85"/>
      <c r="T82" s="85">
        <v>2</v>
      </c>
      <c r="U82" s="29"/>
      <c r="V82"/>
    </row>
    <row r="83" spans="1:22" x14ac:dyDescent="0.25">
      <c r="A83" s="35" t="s">
        <v>43</v>
      </c>
      <c r="B83" s="32">
        <v>126</v>
      </c>
      <c r="C83" s="32">
        <v>96</v>
      </c>
      <c r="D83" s="32">
        <v>123</v>
      </c>
      <c r="E83" s="32">
        <v>102</v>
      </c>
      <c r="F83" s="58">
        <v>92</v>
      </c>
      <c r="G83" s="59">
        <v>56</v>
      </c>
      <c r="H83" s="67">
        <v>54</v>
      </c>
      <c r="I83" s="60">
        <v>53</v>
      </c>
      <c r="J83" s="69">
        <v>86</v>
      </c>
      <c r="K83" s="86">
        <v>64</v>
      </c>
      <c r="L83" s="86"/>
      <c r="M83" s="35" t="s">
        <v>43</v>
      </c>
      <c r="N83" s="50"/>
      <c r="O83" s="35" t="s">
        <v>43</v>
      </c>
      <c r="P83" s="36"/>
      <c r="Q83" s="39">
        <f>SUM(Q75:Q82)</f>
        <v>73</v>
      </c>
      <c r="R83" s="36"/>
      <c r="S83" s="86"/>
      <c r="T83" s="86">
        <v>64</v>
      </c>
      <c r="U83" s="29"/>
      <c r="V83"/>
    </row>
    <row r="84" spans="1:22" x14ac:dyDescent="0.25">
      <c r="A84" s="29"/>
      <c r="B84" s="36"/>
      <c r="C84" s="36"/>
      <c r="D84" s="36"/>
      <c r="E84" s="36"/>
      <c r="F84" s="58"/>
      <c r="G84" s="59"/>
      <c r="H84" s="70"/>
      <c r="I84" s="60"/>
      <c r="J84" s="62"/>
      <c r="K84" s="85"/>
      <c r="L84" s="85"/>
      <c r="M84" s="29"/>
      <c r="N84" s="49"/>
      <c r="O84" s="29"/>
      <c r="P84" s="29"/>
      <c r="Q84" s="36"/>
      <c r="R84" s="36"/>
      <c r="S84" s="85"/>
      <c r="T84" s="85"/>
      <c r="U84" s="29"/>
      <c r="V84"/>
    </row>
    <row r="85" spans="1:22" x14ac:dyDescent="0.25">
      <c r="A85" s="35" t="s">
        <v>58</v>
      </c>
      <c r="B85" s="32">
        <f>SUM(B67:B83)</f>
        <v>292</v>
      </c>
      <c r="C85" s="32">
        <f t="shared" ref="C85:K85" si="6">SUM(C67:C83)</f>
        <v>236</v>
      </c>
      <c r="D85" s="32">
        <f t="shared" si="6"/>
        <v>274</v>
      </c>
      <c r="E85" s="32">
        <f t="shared" si="6"/>
        <v>237</v>
      </c>
      <c r="F85" s="32">
        <f t="shared" si="6"/>
        <v>247</v>
      </c>
      <c r="G85" s="32">
        <f t="shared" si="6"/>
        <v>292</v>
      </c>
      <c r="H85" s="32">
        <f t="shared" si="6"/>
        <v>215</v>
      </c>
      <c r="I85" s="32">
        <f t="shared" si="6"/>
        <v>239</v>
      </c>
      <c r="J85" s="32">
        <f t="shared" si="6"/>
        <v>393</v>
      </c>
      <c r="K85" s="32">
        <f t="shared" si="6"/>
        <v>290</v>
      </c>
      <c r="L85" s="86"/>
      <c r="M85" s="35" t="s">
        <v>58</v>
      </c>
      <c r="N85" s="50"/>
      <c r="O85" s="35" t="s">
        <v>58</v>
      </c>
      <c r="P85" s="36"/>
      <c r="Q85" s="39">
        <f>Q67+Q72+Q83</f>
        <v>108</v>
      </c>
      <c r="R85" s="36"/>
      <c r="S85" s="86"/>
      <c r="T85" s="86">
        <v>290</v>
      </c>
      <c r="U85" s="29"/>
      <c r="V85"/>
    </row>
    <row r="86" spans="1:22" x14ac:dyDescent="0.25">
      <c r="A86" s="29"/>
      <c r="B86" s="36"/>
      <c r="C86" s="36"/>
      <c r="D86" s="36"/>
      <c r="E86" s="36"/>
      <c r="F86" s="58"/>
      <c r="G86" s="59"/>
      <c r="H86" s="70"/>
      <c r="I86" s="60"/>
      <c r="J86" s="62"/>
      <c r="K86" s="85"/>
      <c r="L86" s="85"/>
      <c r="M86" s="29"/>
      <c r="N86" s="49"/>
      <c r="O86" s="29"/>
      <c r="P86" s="29"/>
      <c r="Q86" s="36"/>
      <c r="R86" s="36"/>
      <c r="S86" s="85"/>
      <c r="T86" s="85"/>
      <c r="U86" s="29"/>
      <c r="V86"/>
    </row>
    <row r="87" spans="1:22" x14ac:dyDescent="0.25">
      <c r="A87" s="29"/>
      <c r="B87" s="36"/>
      <c r="C87" s="36"/>
      <c r="D87" s="36"/>
      <c r="E87" s="36"/>
      <c r="F87" s="58"/>
      <c r="G87" s="59"/>
      <c r="H87" s="70"/>
      <c r="I87" s="60"/>
      <c r="J87" s="62"/>
      <c r="K87" s="85"/>
      <c r="L87" s="85"/>
      <c r="M87" s="29"/>
      <c r="N87" s="49"/>
      <c r="O87" s="29"/>
      <c r="P87" s="29"/>
      <c r="Q87" s="36"/>
      <c r="R87" s="36"/>
      <c r="S87" s="85"/>
      <c r="T87" s="85"/>
      <c r="U87" s="29"/>
      <c r="V87"/>
    </row>
    <row r="88" spans="1:22" x14ac:dyDescent="0.25">
      <c r="A88" s="35" t="s">
        <v>59</v>
      </c>
      <c r="B88" s="36"/>
      <c r="C88" s="36"/>
      <c r="D88" s="36"/>
      <c r="E88" s="36"/>
      <c r="F88" s="58"/>
      <c r="G88" s="59"/>
      <c r="H88" s="70"/>
      <c r="I88" s="60"/>
      <c r="J88" s="62"/>
      <c r="K88" s="85"/>
      <c r="L88" s="85"/>
      <c r="M88" s="35" t="s">
        <v>59</v>
      </c>
      <c r="N88" s="49"/>
      <c r="O88" s="35" t="s">
        <v>59</v>
      </c>
      <c r="P88" s="36"/>
      <c r="Q88" s="36"/>
      <c r="R88" s="36"/>
      <c r="S88" s="85"/>
      <c r="T88" s="85"/>
      <c r="U88" s="29"/>
      <c r="V88"/>
    </row>
    <row r="89" spans="1:22" x14ac:dyDescent="0.25">
      <c r="A89" s="37" t="s">
        <v>60</v>
      </c>
      <c r="B89" s="36">
        <v>5481</v>
      </c>
      <c r="C89" s="36">
        <f>C90-B90</f>
        <v>5212</v>
      </c>
      <c r="D89" s="36">
        <v>5061</v>
      </c>
      <c r="E89" s="36">
        <v>4954</v>
      </c>
      <c r="F89" s="58">
        <v>4336</v>
      </c>
      <c r="G89" s="59">
        <v>7214</v>
      </c>
      <c r="H89" s="70">
        <v>4667</v>
      </c>
      <c r="I89" s="61">
        <v>2869</v>
      </c>
      <c r="J89" s="62">
        <f>J90-I90</f>
        <v>3043</v>
      </c>
      <c r="K89" s="62">
        <f>K90-I90</f>
        <v>9271</v>
      </c>
      <c r="L89" s="85"/>
      <c r="M89" s="37" t="s">
        <v>60</v>
      </c>
      <c r="N89" s="49"/>
      <c r="O89" s="37" t="s">
        <v>60</v>
      </c>
      <c r="P89" s="29"/>
      <c r="Q89" s="36"/>
      <c r="R89" s="36"/>
      <c r="S89" s="62">
        <v>6228</v>
      </c>
      <c r="T89" s="85"/>
      <c r="U89" s="29"/>
      <c r="V89"/>
    </row>
    <row r="90" spans="1:22" x14ac:dyDescent="0.25">
      <c r="A90" s="37" t="s">
        <v>61</v>
      </c>
      <c r="B90" s="32">
        <v>29556</v>
      </c>
      <c r="C90" s="32">
        <v>34768</v>
      </c>
      <c r="D90" s="32">
        <v>39829</v>
      </c>
      <c r="E90" s="32" t="e">
        <f>#REF!+E89</f>
        <v>#REF!</v>
      </c>
      <c r="F90" s="58">
        <v>49119</v>
      </c>
      <c r="G90" s="59">
        <v>56333</v>
      </c>
      <c r="H90" s="67">
        <v>61000</v>
      </c>
      <c r="I90" s="68">
        <v>63869</v>
      </c>
      <c r="J90" s="69">
        <v>66912</v>
      </c>
      <c r="K90" s="92">
        <v>73140</v>
      </c>
      <c r="L90" s="108">
        <v>80090</v>
      </c>
      <c r="M90" s="37" t="s">
        <v>61</v>
      </c>
      <c r="N90" s="55"/>
      <c r="O90" s="37" t="s">
        <v>61</v>
      </c>
      <c r="P90" s="29"/>
      <c r="Q90" s="36"/>
      <c r="R90" s="36"/>
      <c r="S90" s="92">
        <v>73140</v>
      </c>
      <c r="T90" s="81">
        <f>S90/S8</f>
        <v>0.3054448871181939</v>
      </c>
      <c r="U90" s="29"/>
      <c r="V90"/>
    </row>
    <row r="91" spans="1:22" x14ac:dyDescent="0.25">
      <c r="A91" s="29"/>
      <c r="B91" s="36"/>
      <c r="C91" s="36"/>
      <c r="D91" s="36"/>
      <c r="E91" s="36"/>
      <c r="F91" s="58"/>
      <c r="G91" s="59"/>
      <c r="H91" s="70"/>
      <c r="I91" s="60"/>
      <c r="J91" s="62"/>
      <c r="K91" s="85">
        <v>17</v>
      </c>
      <c r="L91" s="85"/>
      <c r="M91" s="29" t="s">
        <v>140</v>
      </c>
      <c r="N91" s="49"/>
      <c r="O91" s="29" t="s">
        <v>140</v>
      </c>
      <c r="P91" s="29"/>
      <c r="Q91" s="36"/>
      <c r="R91" s="36"/>
      <c r="S91" s="85">
        <v>17</v>
      </c>
      <c r="T91" s="85"/>
      <c r="U91" s="29"/>
      <c r="V91"/>
    </row>
    <row r="92" spans="1:22" x14ac:dyDescent="0.25">
      <c r="A92" s="29"/>
      <c r="B92" s="36"/>
      <c r="C92" s="36"/>
      <c r="D92" s="36"/>
      <c r="E92" s="36"/>
      <c r="F92" s="58"/>
      <c r="G92" s="59"/>
      <c r="H92" s="70"/>
      <c r="I92" s="60"/>
      <c r="J92" s="62"/>
      <c r="K92" s="85"/>
      <c r="L92" s="85"/>
      <c r="M92" s="29"/>
      <c r="N92" s="49"/>
      <c r="O92" s="29"/>
      <c r="P92" s="29"/>
      <c r="Q92" s="36"/>
      <c r="R92" s="36"/>
      <c r="S92" s="85"/>
      <c r="T92" s="85"/>
      <c r="U92" s="29"/>
      <c r="V92"/>
    </row>
    <row r="93" spans="1:22" x14ac:dyDescent="0.25">
      <c r="A93" s="42" t="s">
        <v>103</v>
      </c>
      <c r="B93" s="36"/>
      <c r="C93" s="36"/>
      <c r="D93" s="36"/>
      <c r="E93" s="36"/>
      <c r="F93" s="58"/>
      <c r="G93" s="59"/>
      <c r="H93" s="70"/>
      <c r="I93" s="60"/>
      <c r="J93" s="62"/>
      <c r="K93" s="85"/>
      <c r="L93" s="85"/>
      <c r="M93" s="42" t="s">
        <v>103</v>
      </c>
      <c r="N93" s="49"/>
      <c r="O93" s="42" t="s">
        <v>103</v>
      </c>
      <c r="P93" s="29"/>
      <c r="Q93" s="36"/>
      <c r="R93" s="36"/>
      <c r="S93" s="85"/>
      <c r="T93" s="85"/>
      <c r="U93" s="29"/>
      <c r="V93"/>
    </row>
    <row r="94" spans="1:22" x14ac:dyDescent="0.25">
      <c r="A94" s="29" t="s">
        <v>104</v>
      </c>
      <c r="B94" s="36"/>
      <c r="C94" s="36"/>
      <c r="D94" s="36"/>
      <c r="E94" s="36"/>
      <c r="F94" s="58"/>
      <c r="G94" s="59"/>
      <c r="H94" s="70"/>
      <c r="I94" s="60"/>
      <c r="J94" s="62"/>
      <c r="K94" s="85"/>
      <c r="L94" s="85"/>
      <c r="M94" s="29" t="s">
        <v>104</v>
      </c>
      <c r="N94" s="49"/>
      <c r="O94" s="29" t="s">
        <v>104</v>
      </c>
      <c r="P94" s="29"/>
      <c r="Q94" s="36"/>
      <c r="R94" s="36"/>
      <c r="S94" s="85"/>
      <c r="T94" s="85">
        <v>26</v>
      </c>
      <c r="U94" s="29"/>
      <c r="V94"/>
    </row>
    <row r="95" spans="1:22" x14ac:dyDescent="0.25">
      <c r="A95" s="29" t="s">
        <v>105</v>
      </c>
      <c r="B95" s="36"/>
      <c r="C95" s="36"/>
      <c r="D95" s="36"/>
      <c r="E95" s="36"/>
      <c r="F95" s="58"/>
      <c r="G95" s="59"/>
      <c r="H95" s="70"/>
      <c r="I95" s="60"/>
      <c r="J95" s="62"/>
      <c r="K95" s="85"/>
      <c r="L95" s="85"/>
      <c r="M95" s="29" t="s">
        <v>105</v>
      </c>
      <c r="N95" s="49"/>
      <c r="O95" s="29" t="s">
        <v>105</v>
      </c>
      <c r="P95" s="29"/>
      <c r="Q95" s="36"/>
      <c r="R95" s="36"/>
      <c r="S95" s="85"/>
      <c r="T95" s="85">
        <v>29</v>
      </c>
      <c r="U95" s="29"/>
      <c r="V95"/>
    </row>
    <row r="96" spans="1:22" x14ac:dyDescent="0.25">
      <c r="A96" s="29"/>
      <c r="B96" s="36"/>
      <c r="C96" s="36"/>
      <c r="D96" s="36"/>
      <c r="E96" s="36"/>
      <c r="F96" s="58"/>
      <c r="G96" s="59"/>
      <c r="H96" s="70"/>
      <c r="I96" s="60"/>
      <c r="J96" s="62"/>
      <c r="K96" s="85"/>
      <c r="L96" s="85"/>
      <c r="M96" s="29"/>
      <c r="N96" s="49"/>
      <c r="O96" s="29"/>
      <c r="P96" s="29"/>
      <c r="Q96" s="36"/>
      <c r="R96" s="36"/>
      <c r="S96" s="85"/>
      <c r="T96" s="85"/>
      <c r="U96" s="29"/>
      <c r="V96"/>
    </row>
    <row r="97" spans="1:22" x14ac:dyDescent="0.25">
      <c r="A97" s="35" t="s">
        <v>62</v>
      </c>
      <c r="B97" s="36"/>
      <c r="C97" s="36"/>
      <c r="D97" s="36"/>
      <c r="E97" s="36"/>
      <c r="F97" s="58"/>
      <c r="G97" s="104"/>
      <c r="H97" s="70"/>
      <c r="I97" s="60"/>
      <c r="J97" s="62"/>
      <c r="K97" s="85"/>
      <c r="L97" s="85"/>
      <c r="M97" s="35" t="s">
        <v>62</v>
      </c>
      <c r="N97" s="49"/>
      <c r="O97" s="35" t="s">
        <v>62</v>
      </c>
      <c r="P97" s="36"/>
      <c r="Q97" s="36"/>
      <c r="R97" s="36"/>
      <c r="S97" s="85"/>
      <c r="T97" s="85"/>
      <c r="U97" s="29"/>
      <c r="V97"/>
    </row>
    <row r="98" spans="1:22" x14ac:dyDescent="0.25">
      <c r="A98" s="29"/>
      <c r="B98" s="29">
        <v>25</v>
      </c>
      <c r="C98" s="29"/>
      <c r="D98" s="29" t="s">
        <v>88</v>
      </c>
      <c r="E98" s="43" t="s">
        <v>95</v>
      </c>
      <c r="F98" s="58" t="s">
        <v>110</v>
      </c>
      <c r="G98" s="101" t="s">
        <v>111</v>
      </c>
      <c r="H98" s="98" t="s">
        <v>111</v>
      </c>
      <c r="I98" s="102"/>
      <c r="J98" s="109" t="s">
        <v>111</v>
      </c>
      <c r="K98" s="89" t="s">
        <v>130</v>
      </c>
      <c r="L98" s="89"/>
      <c r="M98" s="49"/>
      <c r="N98" s="49"/>
      <c r="P98" s="29"/>
      <c r="Q98" s="29"/>
      <c r="R98" s="29"/>
      <c r="S98" s="89" t="s">
        <v>130</v>
      </c>
      <c r="T98" s="89"/>
      <c r="U98" s="29"/>
      <c r="V98"/>
    </row>
    <row r="99" spans="1:22" x14ac:dyDescent="0.25">
      <c r="A99" s="29"/>
      <c r="B99" s="29">
        <v>37</v>
      </c>
      <c r="C99" s="29">
        <v>7</v>
      </c>
      <c r="D99" s="29" t="s">
        <v>89</v>
      </c>
      <c r="E99" s="43" t="s">
        <v>88</v>
      </c>
      <c r="F99" s="58" t="s">
        <v>112</v>
      </c>
      <c r="G99" s="101" t="s">
        <v>113</v>
      </c>
      <c r="H99" s="99" t="s">
        <v>114</v>
      </c>
      <c r="I99" s="97"/>
      <c r="J99" s="96" t="s">
        <v>115</v>
      </c>
      <c r="K99" s="90" t="s">
        <v>119</v>
      </c>
      <c r="L99" s="90"/>
      <c r="M99" s="49"/>
      <c r="N99" s="49"/>
      <c r="P99" s="29"/>
      <c r="Q99" s="29"/>
      <c r="R99" s="29"/>
      <c r="S99" s="90" t="s">
        <v>119</v>
      </c>
      <c r="T99" s="90"/>
      <c r="U99" s="29"/>
      <c r="V99"/>
    </row>
    <row r="100" spans="1:22" x14ac:dyDescent="0.25">
      <c r="A100" s="29"/>
      <c r="B100" s="29">
        <v>90</v>
      </c>
      <c r="C100" s="29"/>
      <c r="D100" s="29" t="s">
        <v>90</v>
      </c>
      <c r="E100" s="43" t="s">
        <v>96</v>
      </c>
      <c r="F100" s="58" t="s">
        <v>116</v>
      </c>
      <c r="G100" s="101" t="s">
        <v>117</v>
      </c>
      <c r="H100" s="99" t="s">
        <v>118</v>
      </c>
      <c r="I100" s="97"/>
      <c r="J100" s="96" t="s">
        <v>119</v>
      </c>
      <c r="K100" s="90" t="s">
        <v>131</v>
      </c>
      <c r="L100" s="90"/>
      <c r="M100" s="49"/>
      <c r="N100" s="49"/>
      <c r="P100" s="29"/>
      <c r="Q100" s="29"/>
      <c r="R100" s="29"/>
      <c r="S100" s="90" t="s">
        <v>131</v>
      </c>
      <c r="T100" s="90"/>
      <c r="U100" s="29"/>
      <c r="V100"/>
    </row>
    <row r="101" spans="1:22" x14ac:dyDescent="0.25">
      <c r="A101" s="29"/>
      <c r="B101" s="29">
        <v>30</v>
      </c>
      <c r="C101" s="29">
        <v>30</v>
      </c>
      <c r="D101" s="29" t="s">
        <v>91</v>
      </c>
      <c r="E101" s="43" t="s">
        <v>97</v>
      </c>
      <c r="F101" s="58" t="s">
        <v>117</v>
      </c>
      <c r="G101" s="101" t="s">
        <v>120</v>
      </c>
      <c r="H101" s="99" t="s">
        <v>120</v>
      </c>
      <c r="I101" s="97"/>
      <c r="J101" s="109" t="s">
        <v>116</v>
      </c>
      <c r="K101" s="89" t="s">
        <v>132</v>
      </c>
      <c r="L101" s="89"/>
      <c r="M101" s="49"/>
      <c r="N101" s="49"/>
      <c r="P101" s="29"/>
      <c r="Q101" s="29"/>
      <c r="R101" s="29"/>
      <c r="S101" s="89" t="s">
        <v>132</v>
      </c>
      <c r="T101" s="89"/>
      <c r="U101" s="29"/>
      <c r="V101"/>
    </row>
    <row r="102" spans="1:22" x14ac:dyDescent="0.25">
      <c r="A102" s="29"/>
      <c r="B102" s="29">
        <v>90</v>
      </c>
      <c r="C102" s="29"/>
      <c r="D102" s="29" t="s">
        <v>92</v>
      </c>
      <c r="E102" s="43" t="s">
        <v>98</v>
      </c>
      <c r="F102" s="58" t="s">
        <v>121</v>
      </c>
      <c r="G102" s="101" t="s">
        <v>122</v>
      </c>
      <c r="H102" s="99" t="s">
        <v>116</v>
      </c>
      <c r="I102" s="97"/>
      <c r="J102" s="96" t="s">
        <v>123</v>
      </c>
      <c r="K102" s="279" t="s">
        <v>142</v>
      </c>
      <c r="L102" s="279"/>
      <c r="M102" s="49"/>
      <c r="N102" s="49"/>
      <c r="P102" s="29"/>
      <c r="Q102" s="29"/>
      <c r="R102" s="29"/>
      <c r="S102" s="90" t="s">
        <v>133</v>
      </c>
      <c r="T102" s="90"/>
      <c r="U102" s="29"/>
      <c r="V102"/>
    </row>
    <row r="103" spans="1:22" ht="22.5" customHeight="1" x14ac:dyDescent="0.25">
      <c r="A103" s="29"/>
      <c r="B103" s="29">
        <v>22</v>
      </c>
      <c r="C103" s="29">
        <v>10</v>
      </c>
      <c r="D103" s="29" t="s">
        <v>93</v>
      </c>
      <c r="E103" s="43" t="s">
        <v>99</v>
      </c>
      <c r="F103" s="58" t="s">
        <v>124</v>
      </c>
      <c r="G103" s="101" t="s">
        <v>125</v>
      </c>
      <c r="H103" s="99" t="s">
        <v>96</v>
      </c>
      <c r="I103" s="97"/>
      <c r="J103" s="96" t="s">
        <v>126</v>
      </c>
      <c r="K103" s="89" t="s">
        <v>96</v>
      </c>
      <c r="L103" s="89"/>
      <c r="M103" s="49"/>
      <c r="N103" s="49"/>
      <c r="P103" s="29"/>
      <c r="Q103" s="29"/>
      <c r="R103" s="29"/>
      <c r="S103" s="279" t="s">
        <v>96</v>
      </c>
      <c r="T103" s="279"/>
      <c r="U103" s="29"/>
      <c r="V103"/>
    </row>
    <row r="104" spans="1:22" x14ac:dyDescent="0.25">
      <c r="A104" s="29"/>
      <c r="B104" s="29">
        <v>42</v>
      </c>
      <c r="C104" s="29">
        <v>8</v>
      </c>
      <c r="D104" s="29"/>
      <c r="E104" s="43" t="s">
        <v>100</v>
      </c>
      <c r="F104" s="58" t="s">
        <v>127</v>
      </c>
      <c r="G104" s="101" t="s">
        <v>96</v>
      </c>
      <c r="H104" s="82"/>
      <c r="I104" s="60"/>
      <c r="J104" s="109" t="s">
        <v>128</v>
      </c>
      <c r="K104" s="89" t="s">
        <v>134</v>
      </c>
      <c r="L104" s="89"/>
      <c r="M104" s="49"/>
      <c r="N104" s="49"/>
      <c r="P104" s="29"/>
      <c r="Q104" s="29"/>
      <c r="R104" s="29"/>
      <c r="S104" s="89" t="s">
        <v>134</v>
      </c>
      <c r="T104" s="89"/>
      <c r="U104" s="29"/>
      <c r="V104"/>
    </row>
    <row r="105" spans="1:22" x14ac:dyDescent="0.25">
      <c r="A105" s="29"/>
      <c r="B105" s="42">
        <f>SUM(B98:B104)</f>
        <v>336</v>
      </c>
      <c r="C105" s="29"/>
      <c r="D105" s="29"/>
      <c r="E105" s="43" t="s">
        <v>107</v>
      </c>
      <c r="F105" s="58" t="s">
        <v>111</v>
      </c>
      <c r="G105" s="104"/>
      <c r="H105" s="82"/>
      <c r="I105" s="60"/>
      <c r="J105" s="109" t="s">
        <v>114</v>
      </c>
      <c r="K105" s="89" t="s">
        <v>135</v>
      </c>
      <c r="L105" s="89"/>
      <c r="M105" s="49"/>
      <c r="N105" s="49"/>
      <c r="P105" s="29"/>
      <c r="Q105" s="29"/>
      <c r="R105" s="29"/>
      <c r="S105" s="89" t="s">
        <v>135</v>
      </c>
      <c r="T105" s="89"/>
      <c r="U105" s="29"/>
      <c r="V105"/>
    </row>
    <row r="106" spans="1:22" x14ac:dyDescent="0.25">
      <c r="A106" s="29"/>
      <c r="B106" s="29"/>
      <c r="C106" s="29"/>
      <c r="D106" s="29"/>
      <c r="E106" s="29"/>
      <c r="F106" s="58" t="s">
        <v>129</v>
      </c>
      <c r="G106" s="59"/>
      <c r="H106" s="83"/>
      <c r="I106" s="60"/>
      <c r="J106" s="62"/>
      <c r="K106" s="90" t="s">
        <v>136</v>
      </c>
      <c r="L106" s="90"/>
      <c r="M106" s="49"/>
      <c r="N106" s="49"/>
      <c r="P106" s="29"/>
      <c r="Q106" s="29"/>
      <c r="R106" s="29"/>
      <c r="S106" s="90" t="s">
        <v>136</v>
      </c>
      <c r="T106" s="90"/>
      <c r="U106" s="29"/>
      <c r="V106"/>
    </row>
    <row r="107" spans="1:22" x14ac:dyDescent="0.25">
      <c r="A107" s="29"/>
      <c r="B107" s="29"/>
      <c r="C107" s="29"/>
      <c r="D107" s="29"/>
      <c r="E107" s="29"/>
      <c r="J107" s="105"/>
      <c r="K107" s="94" t="s">
        <v>137</v>
      </c>
      <c r="L107" s="119"/>
      <c r="M107" s="49"/>
      <c r="N107" s="49"/>
      <c r="P107" s="29"/>
      <c r="Q107" s="29"/>
      <c r="R107" s="29"/>
      <c r="S107" s="119" t="s">
        <v>137</v>
      </c>
      <c r="T107" s="119"/>
      <c r="U107" s="29"/>
      <c r="V107"/>
    </row>
    <row r="108" spans="1:22" x14ac:dyDescent="0.25">
      <c r="A108" s="29"/>
      <c r="B108" s="36"/>
      <c r="C108" s="36"/>
      <c r="D108" s="36"/>
      <c r="E108" s="36"/>
      <c r="J108" s="105"/>
      <c r="K108" s="94" t="s">
        <v>138</v>
      </c>
      <c r="L108" s="119"/>
      <c r="M108" s="49"/>
      <c r="N108" s="49"/>
      <c r="P108" s="29"/>
      <c r="Q108" s="32"/>
      <c r="R108" s="32"/>
      <c r="S108" s="119" t="s">
        <v>138</v>
      </c>
      <c r="T108" s="119"/>
      <c r="U108" s="29"/>
      <c r="V108"/>
    </row>
    <row r="109" spans="1:22" x14ac:dyDescent="0.25">
      <c r="A109" s="32"/>
      <c r="B109" s="32"/>
      <c r="C109" s="32"/>
      <c r="D109" s="32"/>
      <c r="E109" s="32"/>
      <c r="K109" s="120" t="s">
        <v>139</v>
      </c>
      <c r="L109" s="121"/>
      <c r="M109" s="49"/>
      <c r="N109" s="49"/>
      <c r="P109" s="29"/>
      <c r="Q109" s="32"/>
      <c r="R109" s="32"/>
      <c r="S109" s="322" t="s">
        <v>139</v>
      </c>
      <c r="T109" s="323"/>
      <c r="U109" s="29"/>
      <c r="V109"/>
    </row>
    <row r="110" spans="1:22" x14ac:dyDescent="0.25">
      <c r="K110" s="91"/>
      <c r="L110" s="122"/>
      <c r="M110" s="49"/>
      <c r="N110" s="49"/>
      <c r="P110"/>
      <c r="Q110"/>
      <c r="S110" s="122"/>
      <c r="T110" s="122"/>
      <c r="U110"/>
      <c r="V110"/>
    </row>
    <row r="111" spans="1:22" x14ac:dyDescent="0.25">
      <c r="K111" s="91"/>
      <c r="L111" s="122"/>
      <c r="M111" s="49"/>
      <c r="N111" s="49"/>
      <c r="P111"/>
      <c r="Q111"/>
      <c r="S111" s="122"/>
      <c r="T111" s="122"/>
      <c r="U111"/>
      <c r="V111"/>
    </row>
    <row r="112" spans="1:22" x14ac:dyDescent="0.25">
      <c r="K112" s="91"/>
      <c r="L112" s="122"/>
      <c r="M112" s="49"/>
      <c r="N112" s="49"/>
      <c r="P112"/>
      <c r="Q112"/>
      <c r="S112" s="122"/>
      <c r="T112" s="122"/>
      <c r="U112"/>
      <c r="V112"/>
    </row>
    <row r="113" spans="11:22" x14ac:dyDescent="0.25">
      <c r="K113" s="91"/>
      <c r="L113" s="122"/>
      <c r="M113" s="49"/>
      <c r="N113" s="49"/>
      <c r="P113"/>
      <c r="Q113"/>
      <c r="S113" s="122"/>
      <c r="T113" s="122"/>
      <c r="U113"/>
      <c r="V113"/>
    </row>
    <row r="114" spans="11:22" x14ac:dyDescent="0.25">
      <c r="K114" s="91"/>
      <c r="L114" s="122"/>
      <c r="M114" s="49"/>
      <c r="N114" s="49"/>
      <c r="P114"/>
      <c r="Q114"/>
      <c r="S114" s="122"/>
      <c r="T114" s="122"/>
      <c r="U114"/>
      <c r="V114"/>
    </row>
    <row r="115" spans="11:22" x14ac:dyDescent="0.25">
      <c r="K115" s="91"/>
      <c r="L115" s="122"/>
      <c r="M115" s="49"/>
      <c r="N115" s="49"/>
      <c r="P115"/>
      <c r="Q115"/>
      <c r="S115" s="122"/>
      <c r="T115" s="122"/>
      <c r="U115"/>
      <c r="V115"/>
    </row>
    <row r="116" spans="11:22" x14ac:dyDescent="0.25">
      <c r="K116" s="91"/>
      <c r="L116" s="122"/>
      <c r="M116" s="49"/>
      <c r="N116" s="49"/>
      <c r="P116"/>
      <c r="Q116"/>
      <c r="S116" s="122"/>
      <c r="T116" s="122"/>
      <c r="U116"/>
      <c r="V116"/>
    </row>
    <row r="117" spans="11:22" x14ac:dyDescent="0.25">
      <c r="K117" s="91"/>
      <c r="L117" s="122"/>
      <c r="M117" s="49"/>
      <c r="N117" s="49"/>
      <c r="P117"/>
      <c r="Q117"/>
      <c r="S117" s="122"/>
      <c r="T117" s="122"/>
      <c r="U117"/>
      <c r="V117"/>
    </row>
    <row r="118" spans="11:22" x14ac:dyDescent="0.25">
      <c r="K118" s="91"/>
      <c r="L118" s="122"/>
      <c r="M118" s="49"/>
      <c r="N118" s="49"/>
      <c r="P118"/>
      <c r="Q118"/>
      <c r="S118" s="122"/>
      <c r="T118" s="122"/>
      <c r="U118"/>
      <c r="V118"/>
    </row>
    <row r="119" spans="11:22" x14ac:dyDescent="0.25">
      <c r="K119" s="91"/>
      <c r="L119" s="122"/>
      <c r="M119" s="49"/>
      <c r="N119" s="49"/>
      <c r="P119"/>
      <c r="Q119"/>
      <c r="S119" s="122"/>
      <c r="T119" s="122"/>
      <c r="U119"/>
      <c r="V119"/>
    </row>
    <row r="120" spans="11:22" x14ac:dyDescent="0.25">
      <c r="K120" s="91"/>
      <c r="L120" s="122"/>
      <c r="M120" s="49"/>
      <c r="N120" s="49"/>
      <c r="P120"/>
      <c r="Q120"/>
      <c r="S120" s="122"/>
      <c r="T120" s="122"/>
      <c r="U120"/>
      <c r="V120"/>
    </row>
    <row r="121" spans="11:22" x14ac:dyDescent="0.25">
      <c r="K121" s="91"/>
      <c r="L121" s="122"/>
      <c r="M121" s="122"/>
      <c r="N121" s="49"/>
      <c r="Q121"/>
      <c r="T121" s="122"/>
      <c r="U121" s="122"/>
      <c r="V121"/>
    </row>
    <row r="122" spans="11:22" x14ac:dyDescent="0.25">
      <c r="K122" s="91"/>
      <c r="L122" s="122"/>
      <c r="M122" s="122"/>
      <c r="N122" s="49"/>
      <c r="Q122"/>
      <c r="T122" s="122"/>
      <c r="U122" s="122"/>
      <c r="V122"/>
    </row>
    <row r="123" spans="11:22" x14ac:dyDescent="0.25">
      <c r="K123" s="91"/>
      <c r="L123" s="122"/>
      <c r="M123" s="122"/>
      <c r="N123" s="49"/>
      <c r="Q123"/>
      <c r="T123" s="122"/>
      <c r="U123" s="122"/>
      <c r="V123"/>
    </row>
    <row r="124" spans="11:22" x14ac:dyDescent="0.25">
      <c r="K124" s="91"/>
      <c r="L124" s="122"/>
      <c r="M124" s="122"/>
      <c r="N124" s="49"/>
      <c r="Q124"/>
      <c r="T124" s="122"/>
      <c r="U124" s="122"/>
      <c r="V124"/>
    </row>
    <row r="125" spans="11:22" x14ac:dyDescent="0.25">
      <c r="K125" s="91"/>
      <c r="L125" s="122"/>
      <c r="M125" s="122"/>
      <c r="N125" s="49"/>
      <c r="Q125"/>
      <c r="T125" s="122"/>
      <c r="U125" s="122"/>
      <c r="V125"/>
    </row>
    <row r="126" spans="11:22" x14ac:dyDescent="0.25">
      <c r="K126" s="91"/>
      <c r="L126" s="122"/>
      <c r="M126" s="122"/>
      <c r="N126" s="49"/>
      <c r="Q126"/>
      <c r="T126" s="122"/>
      <c r="U126" s="122"/>
      <c r="V126"/>
    </row>
    <row r="127" spans="11:22" x14ac:dyDescent="0.25">
      <c r="K127" s="91"/>
      <c r="L127" s="122"/>
      <c r="M127" s="122"/>
      <c r="N127" s="49"/>
      <c r="Q127"/>
      <c r="T127" s="122"/>
      <c r="U127" s="122"/>
      <c r="V127"/>
    </row>
    <row r="128" spans="11:22" x14ac:dyDescent="0.25">
      <c r="K128" s="91"/>
      <c r="L128" s="122"/>
      <c r="M128" s="122"/>
      <c r="N128" s="49"/>
      <c r="Q128"/>
      <c r="T128" s="122"/>
      <c r="U128" s="122"/>
      <c r="V128"/>
    </row>
    <row r="129" spans="11:22" x14ac:dyDescent="0.25">
      <c r="K129" s="91"/>
      <c r="L129" s="122"/>
      <c r="M129" s="122"/>
      <c r="N129" s="49"/>
      <c r="Q129"/>
      <c r="T129" s="122"/>
      <c r="U129" s="122"/>
      <c r="V129"/>
    </row>
    <row r="130" spans="11:22" x14ac:dyDescent="0.25">
      <c r="K130" s="91"/>
      <c r="L130" s="122"/>
      <c r="M130" s="122"/>
      <c r="N130" s="49"/>
      <c r="Q130"/>
      <c r="T130" s="122"/>
      <c r="U130" s="122"/>
      <c r="V130"/>
    </row>
    <row r="131" spans="11:22" x14ac:dyDescent="0.25">
      <c r="K131" s="91"/>
      <c r="L131" s="122"/>
      <c r="M131" s="122"/>
      <c r="N131" s="49"/>
      <c r="Q131"/>
      <c r="T131" s="122"/>
      <c r="U131" s="122"/>
      <c r="V131"/>
    </row>
    <row r="132" spans="11:22" x14ac:dyDescent="0.25">
      <c r="K132" s="91"/>
      <c r="L132" s="122"/>
      <c r="M132" s="122"/>
      <c r="N132" s="49"/>
      <c r="Q132"/>
      <c r="T132" s="122"/>
      <c r="U132" s="122"/>
      <c r="V132"/>
    </row>
    <row r="133" spans="11:22" x14ac:dyDescent="0.25">
      <c r="K133" s="91"/>
      <c r="L133" s="122"/>
      <c r="M133" s="122"/>
      <c r="N133" s="49"/>
      <c r="Q133"/>
      <c r="T133" s="122"/>
      <c r="U133" s="122"/>
      <c r="V133"/>
    </row>
    <row r="134" spans="11:22" x14ac:dyDescent="0.25">
      <c r="K134" s="91"/>
      <c r="L134" s="122"/>
      <c r="M134" s="122"/>
      <c r="N134" s="49"/>
      <c r="Q134"/>
      <c r="T134" s="122"/>
      <c r="U134" s="122"/>
      <c r="V134"/>
    </row>
    <row r="135" spans="11:22" x14ac:dyDescent="0.25">
      <c r="K135" s="91"/>
      <c r="L135" s="122"/>
      <c r="M135" s="122"/>
      <c r="N135" s="49"/>
      <c r="Q135"/>
      <c r="T135" s="122"/>
      <c r="U135" s="122"/>
      <c r="V135"/>
    </row>
    <row r="136" spans="11:22" x14ac:dyDescent="0.25">
      <c r="K136" s="91"/>
      <c r="L136" s="122"/>
      <c r="M136" s="122"/>
      <c r="N136" s="49"/>
      <c r="Q136"/>
      <c r="T136" s="122"/>
      <c r="U136" s="122"/>
      <c r="V136"/>
    </row>
    <row r="137" spans="11:22" x14ac:dyDescent="0.25">
      <c r="K137" s="91"/>
      <c r="L137" s="122"/>
      <c r="M137" s="122"/>
      <c r="N137" s="49"/>
      <c r="Q137"/>
      <c r="T137" s="122"/>
      <c r="U137" s="122"/>
      <c r="V137"/>
    </row>
    <row r="138" spans="11:22" x14ac:dyDescent="0.25">
      <c r="K138" s="91"/>
      <c r="L138" s="122"/>
      <c r="M138" s="122"/>
      <c r="N138" s="49"/>
      <c r="Q138"/>
      <c r="T138" s="122"/>
      <c r="U138" s="122"/>
      <c r="V138"/>
    </row>
    <row r="139" spans="11:22" x14ac:dyDescent="0.25">
      <c r="K139" s="91"/>
      <c r="L139" s="122"/>
      <c r="M139" s="122"/>
      <c r="N139" s="49"/>
      <c r="Q139"/>
      <c r="T139" s="122"/>
      <c r="U139" s="122"/>
      <c r="V139"/>
    </row>
    <row r="140" spans="11:22" x14ac:dyDescent="0.25">
      <c r="K140" s="91"/>
      <c r="L140" s="122"/>
      <c r="M140" s="122"/>
      <c r="N140" s="49"/>
      <c r="Q140"/>
      <c r="T140" s="122"/>
      <c r="U140" s="122"/>
      <c r="V140"/>
    </row>
    <row r="141" spans="11:22" x14ac:dyDescent="0.25">
      <c r="K141" s="91"/>
      <c r="L141" s="122"/>
      <c r="M141" s="122"/>
      <c r="N141" s="49"/>
      <c r="Q141"/>
      <c r="T141" s="122"/>
      <c r="U141" s="122"/>
      <c r="V141"/>
    </row>
    <row r="142" spans="11:22" x14ac:dyDescent="0.25">
      <c r="K142" s="91"/>
      <c r="L142" s="122"/>
      <c r="M142" s="122"/>
      <c r="N142" s="49"/>
      <c r="Q142"/>
      <c r="T142" s="122"/>
      <c r="U142" s="122"/>
      <c r="V142"/>
    </row>
    <row r="143" spans="11:22" x14ac:dyDescent="0.25">
      <c r="K143" s="91"/>
      <c r="L143" s="122"/>
      <c r="M143" s="122"/>
      <c r="N143" s="49"/>
      <c r="Q143"/>
      <c r="T143" s="122"/>
      <c r="U143" s="122"/>
      <c r="V143"/>
    </row>
    <row r="144" spans="11:22" x14ac:dyDescent="0.25">
      <c r="K144" s="91"/>
      <c r="L144" s="122"/>
      <c r="M144" s="122"/>
      <c r="N144" s="49"/>
      <c r="Q144"/>
      <c r="T144" s="122"/>
      <c r="U144" s="122"/>
      <c r="V144"/>
    </row>
    <row r="145" spans="11:22" x14ac:dyDescent="0.25">
      <c r="K145" s="91"/>
      <c r="L145" s="122"/>
      <c r="M145" s="122"/>
      <c r="N145" s="49"/>
      <c r="Q145"/>
      <c r="T145" s="122"/>
      <c r="U145" s="122"/>
      <c r="V145"/>
    </row>
    <row r="146" spans="11:22" x14ac:dyDescent="0.25">
      <c r="K146" s="91"/>
      <c r="L146" s="122"/>
      <c r="M146" s="122"/>
      <c r="N146" s="49"/>
      <c r="Q146"/>
      <c r="T146" s="122"/>
      <c r="U146" s="122"/>
      <c r="V146"/>
    </row>
    <row r="147" spans="11:22" x14ac:dyDescent="0.25">
      <c r="K147" s="91"/>
      <c r="L147" s="122"/>
      <c r="M147" s="122"/>
      <c r="N147" s="49"/>
      <c r="Q147"/>
      <c r="T147" s="122"/>
      <c r="U147" s="122"/>
      <c r="V147"/>
    </row>
    <row r="148" spans="11:22" x14ac:dyDescent="0.25">
      <c r="K148" s="91"/>
      <c r="L148" s="122"/>
      <c r="M148" s="122"/>
      <c r="N148" s="49"/>
      <c r="Q148"/>
      <c r="T148" s="122"/>
      <c r="U148" s="122"/>
      <c r="V148"/>
    </row>
    <row r="149" spans="11:22" x14ac:dyDescent="0.25">
      <c r="K149" s="91"/>
      <c r="L149" s="122"/>
      <c r="M149" s="122"/>
      <c r="N149" s="49"/>
      <c r="Q149"/>
      <c r="T149" s="122"/>
      <c r="U149" s="122"/>
      <c r="V149"/>
    </row>
    <row r="150" spans="11:22" x14ac:dyDescent="0.25">
      <c r="K150" s="91"/>
      <c r="L150" s="122"/>
      <c r="M150" s="122"/>
      <c r="N150" s="49"/>
      <c r="Q150"/>
      <c r="T150" s="122"/>
      <c r="U150" s="122"/>
      <c r="V150"/>
    </row>
    <row r="151" spans="11:22" x14ac:dyDescent="0.25">
      <c r="K151" s="91"/>
      <c r="L151" s="122"/>
      <c r="M151" s="122"/>
      <c r="N151" s="49"/>
      <c r="Q151"/>
      <c r="T151" s="122"/>
      <c r="U151" s="122"/>
      <c r="V151"/>
    </row>
    <row r="152" spans="11:22" x14ac:dyDescent="0.25">
      <c r="K152" s="91"/>
      <c r="L152" s="122"/>
      <c r="M152" s="122"/>
      <c r="N152" s="49"/>
      <c r="Q152"/>
      <c r="T152" s="122"/>
      <c r="U152" s="122"/>
      <c r="V152"/>
    </row>
    <row r="153" spans="11:22" x14ac:dyDescent="0.25">
      <c r="K153" s="91"/>
      <c r="L153" s="122"/>
      <c r="M153" s="122"/>
      <c r="N153" s="49"/>
      <c r="Q153"/>
      <c r="T153" s="122"/>
      <c r="U153" s="122"/>
      <c r="V153"/>
    </row>
    <row r="154" spans="11:22" x14ac:dyDescent="0.25">
      <c r="K154" s="91"/>
      <c r="L154" s="122"/>
      <c r="M154" s="122"/>
      <c r="N154" s="49"/>
      <c r="Q154"/>
      <c r="T154" s="122"/>
      <c r="U154" s="122"/>
      <c r="V154"/>
    </row>
    <row r="155" spans="11:22" x14ac:dyDescent="0.25">
      <c r="K155" s="91"/>
      <c r="L155" s="122"/>
      <c r="M155" s="122"/>
      <c r="N155" s="49"/>
      <c r="Q155"/>
      <c r="T155" s="122"/>
      <c r="U155" s="122"/>
      <c r="V155"/>
    </row>
    <row r="156" spans="11:22" x14ac:dyDescent="0.25">
      <c r="K156" s="91"/>
      <c r="L156" s="122"/>
      <c r="M156" s="122"/>
      <c r="N156" s="49"/>
      <c r="Q156"/>
      <c r="T156" s="122"/>
      <c r="U156" s="122"/>
      <c r="V156"/>
    </row>
    <row r="157" spans="11:22" x14ac:dyDescent="0.25">
      <c r="K157" s="91"/>
      <c r="L157" s="122"/>
      <c r="M157" s="122"/>
      <c r="N157" s="49"/>
      <c r="Q157"/>
      <c r="T157" s="122"/>
      <c r="U157" s="122"/>
      <c r="V157"/>
    </row>
    <row r="158" spans="11:22" x14ac:dyDescent="0.25">
      <c r="K158" s="91"/>
      <c r="L158" s="122"/>
      <c r="M158" s="122"/>
      <c r="N158" s="49"/>
      <c r="Q158"/>
      <c r="T158" s="122"/>
      <c r="U158" s="122"/>
      <c r="V158"/>
    </row>
    <row r="159" spans="11:22" x14ac:dyDescent="0.25">
      <c r="K159" s="91"/>
      <c r="L159" s="122"/>
      <c r="M159" s="122"/>
      <c r="N159" s="49"/>
      <c r="Q159"/>
      <c r="T159" s="122"/>
      <c r="U159" s="122"/>
      <c r="V159"/>
    </row>
    <row r="160" spans="11:22" x14ac:dyDescent="0.25">
      <c r="K160" s="91"/>
      <c r="L160" s="122"/>
      <c r="M160" s="122"/>
      <c r="N160" s="49"/>
      <c r="Q160"/>
      <c r="T160" s="122"/>
      <c r="U160" s="122"/>
      <c r="V160"/>
    </row>
    <row r="161" spans="11:22" x14ac:dyDescent="0.25">
      <c r="K161" s="91"/>
      <c r="L161" s="122"/>
      <c r="M161" s="122"/>
      <c r="N161" s="49"/>
      <c r="Q161"/>
      <c r="T161" s="122"/>
      <c r="U161" s="122"/>
      <c r="V161"/>
    </row>
    <row r="162" spans="11:22" x14ac:dyDescent="0.25">
      <c r="K162" s="91"/>
      <c r="L162" s="122"/>
      <c r="M162" s="122"/>
      <c r="N162" s="49"/>
      <c r="Q162"/>
      <c r="T162" s="122"/>
      <c r="U162" s="122"/>
      <c r="V162"/>
    </row>
    <row r="163" spans="11:22" x14ac:dyDescent="0.25">
      <c r="K163" s="91"/>
      <c r="L163" s="122"/>
      <c r="M163" s="122"/>
      <c r="N163" s="49"/>
      <c r="Q163"/>
      <c r="T163" s="122"/>
      <c r="U163" s="122"/>
      <c r="V163"/>
    </row>
    <row r="164" spans="11:22" x14ac:dyDescent="0.25">
      <c r="K164" s="91"/>
      <c r="L164" s="122"/>
      <c r="M164" s="122"/>
      <c r="N164" s="49"/>
      <c r="Q164"/>
      <c r="T164" s="122"/>
      <c r="U164" s="122"/>
      <c r="V164"/>
    </row>
    <row r="165" spans="11:22" x14ac:dyDescent="0.25">
      <c r="K165" s="91"/>
      <c r="L165" s="122"/>
      <c r="M165" s="122"/>
      <c r="N165" s="49"/>
      <c r="Q165"/>
      <c r="T165" s="122"/>
      <c r="U165" s="122"/>
      <c r="V165"/>
    </row>
    <row r="166" spans="11:22" x14ac:dyDescent="0.25">
      <c r="K166" s="91"/>
      <c r="L166" s="122"/>
      <c r="M166" s="122"/>
      <c r="N166" s="49"/>
      <c r="Q166"/>
      <c r="T166" s="122"/>
      <c r="U166" s="122"/>
      <c r="V166"/>
    </row>
    <row r="167" spans="11:22" x14ac:dyDescent="0.25">
      <c r="K167" s="91"/>
      <c r="L167" s="122"/>
      <c r="M167" s="122"/>
      <c r="N167" s="49"/>
      <c r="Q167"/>
      <c r="T167" s="122"/>
      <c r="U167" s="122"/>
      <c r="V167"/>
    </row>
    <row r="168" spans="11:22" x14ac:dyDescent="0.25">
      <c r="K168" s="91"/>
      <c r="L168" s="122"/>
      <c r="M168" s="122"/>
      <c r="N168" s="49"/>
      <c r="Q168"/>
      <c r="T168" s="122"/>
      <c r="U168" s="122"/>
      <c r="V168"/>
    </row>
    <row r="169" spans="11:22" x14ac:dyDescent="0.25">
      <c r="K169" s="91"/>
      <c r="L169" s="122"/>
      <c r="M169" s="122"/>
      <c r="N169" s="49"/>
      <c r="Q169"/>
      <c r="T169" s="122"/>
      <c r="U169" s="122"/>
      <c r="V169"/>
    </row>
    <row r="170" spans="11:22" x14ac:dyDescent="0.25">
      <c r="K170" s="91"/>
      <c r="L170" s="122"/>
      <c r="M170" s="122"/>
      <c r="N170" s="49"/>
      <c r="Q170"/>
      <c r="T170" s="122"/>
      <c r="U170" s="122"/>
      <c r="V170"/>
    </row>
    <row r="171" spans="11:22" x14ac:dyDescent="0.25">
      <c r="K171" s="91"/>
      <c r="L171" s="122"/>
      <c r="M171" s="122"/>
      <c r="N171" s="49"/>
      <c r="Q171"/>
      <c r="T171" s="122"/>
      <c r="U171" s="122"/>
      <c r="V171"/>
    </row>
    <row r="172" spans="11:22" x14ac:dyDescent="0.25">
      <c r="K172" s="91"/>
      <c r="L172" s="122"/>
      <c r="M172" s="122"/>
      <c r="N172" s="49"/>
      <c r="Q172"/>
      <c r="T172" s="122"/>
      <c r="U172" s="122"/>
      <c r="V172"/>
    </row>
    <row r="173" spans="11:22" x14ac:dyDescent="0.25">
      <c r="K173" s="91"/>
      <c r="L173" s="122"/>
      <c r="M173" s="122"/>
      <c r="N173" s="49"/>
      <c r="Q173"/>
      <c r="T173" s="122"/>
      <c r="U173" s="122"/>
      <c r="V173"/>
    </row>
    <row r="174" spans="11:22" x14ac:dyDescent="0.25">
      <c r="K174" s="91"/>
      <c r="L174" s="122"/>
      <c r="M174" s="122"/>
      <c r="N174" s="49"/>
      <c r="Q174"/>
      <c r="T174" s="122"/>
      <c r="U174" s="122"/>
      <c r="V174"/>
    </row>
    <row r="175" spans="11:22" x14ac:dyDescent="0.25">
      <c r="K175" s="91"/>
      <c r="L175" s="122"/>
      <c r="M175" s="122"/>
      <c r="N175" s="49"/>
      <c r="Q175"/>
      <c r="T175" s="122"/>
      <c r="U175" s="122"/>
      <c r="V175"/>
    </row>
    <row r="176" spans="11:22" x14ac:dyDescent="0.25">
      <c r="K176" s="91"/>
      <c r="L176" s="122"/>
      <c r="M176" s="122"/>
      <c r="N176" s="49"/>
      <c r="Q176"/>
      <c r="T176" s="122"/>
      <c r="U176" s="122"/>
      <c r="V176"/>
    </row>
    <row r="177" spans="11:22" x14ac:dyDescent="0.25">
      <c r="K177" s="91"/>
      <c r="L177" s="122"/>
      <c r="M177" s="122"/>
      <c r="N177" s="49"/>
      <c r="Q177"/>
      <c r="T177" s="122"/>
      <c r="U177" s="122"/>
      <c r="V177"/>
    </row>
    <row r="178" spans="11:22" x14ac:dyDescent="0.25">
      <c r="K178" s="91"/>
      <c r="L178" s="122"/>
      <c r="M178" s="122"/>
      <c r="N178" s="49"/>
      <c r="Q178"/>
      <c r="T178" s="122"/>
      <c r="U178" s="122"/>
      <c r="V178"/>
    </row>
    <row r="179" spans="11:22" x14ac:dyDescent="0.25">
      <c r="K179" s="91"/>
      <c r="L179" s="122"/>
      <c r="M179" s="122"/>
      <c r="N179" s="49"/>
      <c r="Q179"/>
      <c r="T179" s="122"/>
      <c r="U179" s="122"/>
      <c r="V179"/>
    </row>
    <row r="180" spans="11:22" x14ac:dyDescent="0.25">
      <c r="K180" s="91"/>
      <c r="L180" s="122"/>
      <c r="M180" s="122"/>
      <c r="N180" s="49"/>
      <c r="Q180"/>
      <c r="T180" s="122"/>
      <c r="U180" s="122"/>
      <c r="V180"/>
    </row>
    <row r="181" spans="11:22" x14ac:dyDescent="0.25">
      <c r="K181" s="91"/>
      <c r="L181" s="122"/>
      <c r="M181" s="122"/>
      <c r="N181" s="49"/>
      <c r="Q181"/>
      <c r="T181" s="122"/>
      <c r="U181" s="122"/>
      <c r="V181"/>
    </row>
    <row r="182" spans="11:22" x14ac:dyDescent="0.25">
      <c r="K182" s="91"/>
      <c r="L182" s="122"/>
      <c r="M182" s="122"/>
      <c r="N182" s="49"/>
      <c r="Q182"/>
      <c r="T182" s="122"/>
      <c r="U182" s="122"/>
      <c r="V182"/>
    </row>
    <row r="183" spans="11:22" x14ac:dyDescent="0.25">
      <c r="K183" s="91"/>
      <c r="L183" s="122"/>
      <c r="M183" s="122"/>
      <c r="N183" s="49"/>
      <c r="Q183"/>
      <c r="T183" s="122"/>
      <c r="U183" s="122"/>
      <c r="V183"/>
    </row>
    <row r="184" spans="11:22" x14ac:dyDescent="0.25">
      <c r="K184" s="91"/>
      <c r="L184" s="122"/>
      <c r="M184" s="122"/>
      <c r="N184" s="49"/>
      <c r="Q184"/>
      <c r="T184" s="122"/>
      <c r="U184" s="122"/>
      <c r="V184"/>
    </row>
    <row r="185" spans="11:22" x14ac:dyDescent="0.25">
      <c r="K185" s="91"/>
      <c r="L185" s="122"/>
      <c r="M185" s="122"/>
      <c r="N185" s="49"/>
      <c r="Q185"/>
      <c r="T185" s="122"/>
      <c r="U185" s="122"/>
      <c r="V185"/>
    </row>
    <row r="186" spans="11:22" x14ac:dyDescent="0.25">
      <c r="K186" s="91"/>
      <c r="L186" s="122"/>
      <c r="M186" s="122"/>
      <c r="N186" s="49"/>
      <c r="Q186"/>
      <c r="T186" s="122"/>
      <c r="U186" s="122"/>
      <c r="V186"/>
    </row>
    <row r="187" spans="11:22" x14ac:dyDescent="0.25">
      <c r="K187" s="91"/>
      <c r="L187" s="122"/>
      <c r="M187" s="122"/>
      <c r="N187" s="49"/>
      <c r="Q187"/>
      <c r="T187" s="122"/>
      <c r="U187" s="122"/>
      <c r="V187"/>
    </row>
    <row r="188" spans="11:22" x14ac:dyDescent="0.25">
      <c r="K188" s="91"/>
      <c r="L188" s="122"/>
      <c r="M188" s="122"/>
      <c r="N188" s="49"/>
      <c r="Q188"/>
      <c r="T188" s="122"/>
      <c r="U188" s="122"/>
      <c r="V188"/>
    </row>
    <row r="189" spans="11:22" x14ac:dyDescent="0.25">
      <c r="K189" s="91"/>
      <c r="L189" s="122"/>
      <c r="M189" s="122"/>
      <c r="N189" s="49"/>
      <c r="Q189"/>
      <c r="T189" s="122"/>
      <c r="U189" s="122"/>
      <c r="V189"/>
    </row>
    <row r="190" spans="11:22" x14ac:dyDescent="0.25">
      <c r="K190" s="91"/>
      <c r="L190" s="122"/>
      <c r="M190" s="122"/>
      <c r="N190" s="49"/>
      <c r="Q190"/>
      <c r="T190" s="122"/>
      <c r="U190" s="122"/>
      <c r="V190"/>
    </row>
    <row r="191" spans="11:22" x14ac:dyDescent="0.25">
      <c r="K191" s="91"/>
      <c r="L191" s="122"/>
      <c r="M191" s="122"/>
      <c r="N191" s="49"/>
      <c r="Q191"/>
      <c r="T191" s="122"/>
      <c r="U191" s="122"/>
      <c r="V191"/>
    </row>
    <row r="192" spans="11:22" x14ac:dyDescent="0.25">
      <c r="K192" s="91"/>
      <c r="L192" s="122"/>
      <c r="M192" s="122"/>
      <c r="N192" s="49"/>
      <c r="Q192"/>
      <c r="T192" s="122"/>
      <c r="U192" s="122"/>
      <c r="V192"/>
    </row>
    <row r="193" spans="11:22" x14ac:dyDescent="0.25">
      <c r="K193" s="91"/>
      <c r="L193" s="122"/>
      <c r="M193" s="122"/>
      <c r="N193" s="49"/>
      <c r="Q193"/>
      <c r="T193" s="122"/>
      <c r="U193" s="122"/>
      <c r="V193"/>
    </row>
    <row r="194" spans="11:22" x14ac:dyDescent="0.25">
      <c r="K194" s="91"/>
      <c r="L194" s="122"/>
      <c r="M194" s="122"/>
      <c r="N194" s="49"/>
      <c r="Q194"/>
      <c r="T194" s="122"/>
      <c r="U194" s="122"/>
      <c r="V194"/>
    </row>
    <row r="195" spans="11:22" x14ac:dyDescent="0.25">
      <c r="K195" s="91"/>
      <c r="L195" s="122"/>
      <c r="M195" s="122"/>
      <c r="N195" s="49"/>
      <c r="Q195"/>
      <c r="T195" s="122"/>
      <c r="U195" s="122"/>
      <c r="V195"/>
    </row>
    <row r="196" spans="11:22" x14ac:dyDescent="0.25">
      <c r="K196" s="91"/>
      <c r="L196" s="122"/>
      <c r="M196" s="122"/>
      <c r="N196" s="49"/>
      <c r="Q196"/>
      <c r="T196" s="122"/>
      <c r="U196" s="122"/>
      <c r="V196"/>
    </row>
    <row r="197" spans="11:22" x14ac:dyDescent="0.25">
      <c r="K197" s="91"/>
      <c r="L197" s="122"/>
      <c r="M197" s="122"/>
      <c r="N197" s="49"/>
      <c r="Q197"/>
      <c r="T197" s="122"/>
      <c r="U197" s="122"/>
      <c r="V197"/>
    </row>
    <row r="198" spans="11:22" x14ac:dyDescent="0.25">
      <c r="K198" s="91"/>
      <c r="L198" s="122"/>
      <c r="M198" s="122"/>
      <c r="N198" s="49"/>
      <c r="Q198"/>
      <c r="T198" s="122"/>
      <c r="U198" s="122"/>
      <c r="V198"/>
    </row>
    <row r="199" spans="11:22" x14ac:dyDescent="0.25">
      <c r="K199" s="91"/>
      <c r="L199" s="122"/>
      <c r="M199" s="122"/>
      <c r="N199" s="49"/>
      <c r="Q199"/>
      <c r="T199" s="122"/>
      <c r="U199" s="122"/>
      <c r="V199"/>
    </row>
    <row r="200" spans="11:22" x14ac:dyDescent="0.25">
      <c r="K200" s="91"/>
      <c r="L200" s="122"/>
      <c r="M200" s="122"/>
      <c r="N200" s="49"/>
      <c r="Q200"/>
      <c r="T200" s="122"/>
      <c r="U200" s="122"/>
      <c r="V200"/>
    </row>
    <row r="201" spans="11:22" x14ac:dyDescent="0.25">
      <c r="K201" s="91"/>
      <c r="L201" s="122"/>
      <c r="M201" s="122"/>
      <c r="N201" s="49"/>
      <c r="Q201"/>
      <c r="T201" s="122"/>
      <c r="U201" s="122"/>
      <c r="V201"/>
    </row>
    <row r="202" spans="11:22" x14ac:dyDescent="0.25">
      <c r="K202" s="91"/>
      <c r="L202" s="122"/>
      <c r="M202" s="122"/>
      <c r="N202" s="49"/>
      <c r="Q202"/>
      <c r="T202" s="122"/>
      <c r="U202" s="122"/>
      <c r="V202"/>
    </row>
    <row r="203" spans="11:22" x14ac:dyDescent="0.25">
      <c r="K203" s="91"/>
      <c r="L203" s="122"/>
      <c r="M203" s="122"/>
      <c r="N203" s="49"/>
      <c r="Q203"/>
      <c r="T203" s="122"/>
      <c r="U203" s="122"/>
      <c r="V203"/>
    </row>
    <row r="204" spans="11:22" x14ac:dyDescent="0.25">
      <c r="K204" s="91"/>
      <c r="L204" s="122"/>
      <c r="M204" s="122"/>
      <c r="N204" s="49"/>
      <c r="Q204"/>
      <c r="T204" s="122"/>
      <c r="U204" s="122"/>
      <c r="V204"/>
    </row>
    <row r="205" spans="11:22" x14ac:dyDescent="0.25">
      <c r="K205" s="91"/>
      <c r="L205" s="122"/>
      <c r="M205" s="122"/>
      <c r="N205" s="49"/>
      <c r="Q205"/>
      <c r="T205" s="122"/>
      <c r="U205" s="122"/>
      <c r="V205"/>
    </row>
    <row r="206" spans="11:22" x14ac:dyDescent="0.25">
      <c r="K206" s="91"/>
      <c r="L206" s="122"/>
      <c r="M206" s="122"/>
      <c r="N206" s="49"/>
      <c r="Q206"/>
      <c r="T206" s="122"/>
      <c r="U206" s="122"/>
      <c r="V206"/>
    </row>
    <row r="207" spans="11:22" x14ac:dyDescent="0.25">
      <c r="K207" s="91"/>
      <c r="L207" s="122"/>
      <c r="M207" s="122"/>
      <c r="N207" s="49"/>
      <c r="Q207"/>
      <c r="T207" s="122"/>
      <c r="U207" s="122"/>
      <c r="V207"/>
    </row>
    <row r="208" spans="11:22" x14ac:dyDescent="0.25">
      <c r="K208" s="91"/>
      <c r="L208" s="122"/>
      <c r="M208" s="122"/>
      <c r="N208" s="49"/>
      <c r="Q208"/>
      <c r="T208" s="122"/>
      <c r="U208" s="122"/>
      <c r="V208"/>
    </row>
    <row r="209" spans="11:22" x14ac:dyDescent="0.25">
      <c r="K209" s="91"/>
      <c r="L209" s="122"/>
      <c r="M209" s="122"/>
      <c r="N209" s="49"/>
      <c r="Q209"/>
      <c r="T209" s="122"/>
      <c r="U209" s="122"/>
      <c r="V209"/>
    </row>
    <row r="210" spans="11:22" x14ac:dyDescent="0.25">
      <c r="K210" s="91"/>
      <c r="L210" s="122"/>
      <c r="M210" s="122"/>
      <c r="N210" s="49"/>
      <c r="Q210"/>
      <c r="T210" s="122"/>
      <c r="U210" s="122"/>
      <c r="V210"/>
    </row>
    <row r="211" spans="11:22" x14ac:dyDescent="0.25">
      <c r="K211" s="91"/>
      <c r="L211" s="122"/>
      <c r="M211" s="122"/>
      <c r="N211" s="49"/>
      <c r="Q211"/>
      <c r="T211" s="122"/>
      <c r="U211" s="122"/>
      <c r="V211"/>
    </row>
    <row r="212" spans="11:22" x14ac:dyDescent="0.25">
      <c r="N212" s="49"/>
      <c r="Q212"/>
      <c r="T212" s="84"/>
      <c r="V212"/>
    </row>
    <row r="213" spans="11:22" x14ac:dyDescent="0.25">
      <c r="N213" s="49"/>
      <c r="Q213"/>
      <c r="T213" s="84"/>
      <c r="V213"/>
    </row>
    <row r="214" spans="11:22" x14ac:dyDescent="0.25">
      <c r="N214" s="49"/>
      <c r="Q214"/>
      <c r="T214" s="84"/>
      <c r="V214"/>
    </row>
    <row r="215" spans="11:22" x14ac:dyDescent="0.25">
      <c r="N215" s="49"/>
      <c r="Q215"/>
      <c r="T215" s="84"/>
      <c r="V215"/>
    </row>
    <row r="216" spans="11:22" x14ac:dyDescent="0.25">
      <c r="N216" s="49"/>
      <c r="Q216"/>
      <c r="T216" s="84"/>
      <c r="V216"/>
    </row>
    <row r="217" spans="11:22" x14ac:dyDescent="0.25">
      <c r="N217" s="49"/>
      <c r="Q217"/>
      <c r="T217" s="84"/>
      <c r="V217"/>
    </row>
    <row r="218" spans="11:22" x14ac:dyDescent="0.25">
      <c r="N218" s="49"/>
      <c r="Q218"/>
      <c r="T218" s="84"/>
      <c r="V218"/>
    </row>
    <row r="219" spans="11:22" x14ac:dyDescent="0.25">
      <c r="N219" s="49"/>
      <c r="Q219"/>
      <c r="T219" s="84"/>
      <c r="V219"/>
    </row>
    <row r="220" spans="11:22" x14ac:dyDescent="0.25">
      <c r="N220" s="49"/>
      <c r="Q220"/>
      <c r="T220" s="84"/>
      <c r="V220"/>
    </row>
    <row r="221" spans="11:22" x14ac:dyDescent="0.25">
      <c r="N221" s="49"/>
      <c r="Q221"/>
      <c r="T221" s="84"/>
      <c r="V221"/>
    </row>
    <row r="222" spans="11:22" x14ac:dyDescent="0.25">
      <c r="N222" s="49"/>
      <c r="Q222"/>
      <c r="T222" s="84"/>
      <c r="V222"/>
    </row>
    <row r="223" spans="11:22" x14ac:dyDescent="0.25">
      <c r="N223" s="49"/>
      <c r="Q223"/>
      <c r="T223" s="84"/>
      <c r="V223"/>
    </row>
    <row r="224" spans="11:22" x14ac:dyDescent="0.25">
      <c r="N224" s="49"/>
      <c r="Q224"/>
      <c r="T224" s="84"/>
      <c r="V224"/>
    </row>
  </sheetData>
  <mergeCells count="5">
    <mergeCell ref="K102:L102"/>
    <mergeCell ref="S109:T109"/>
    <mergeCell ref="U1:V1"/>
    <mergeCell ref="S103:T103"/>
    <mergeCell ref="M1:N1"/>
  </mergeCells>
  <phoneticPr fontId="0" type="noConversion"/>
  <printOptions gridLines="1"/>
  <pageMargins left="0.5" right="0.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HBMASTER</vt:lpstr>
      <vt:lpstr>HBspecimens</vt:lpstr>
      <vt:lpstr>HBInstitutions</vt:lpstr>
      <vt:lpstr>hbspec.graph</vt:lpstr>
      <vt:lpstr>1995-2005</vt:lpstr>
      <vt:lpstr>Growth95</vt:lpstr>
      <vt:lpstr>Increase95</vt:lpstr>
      <vt:lpstr>Visit95</vt:lpstr>
      <vt:lpstr>database95</vt:lpstr>
      <vt:lpstr>Service95</vt:lpstr>
      <vt:lpstr>Source95</vt:lpstr>
      <vt:lpstr>Servicerecip</vt:lpstr>
      <vt:lpstr>Visitorigin</vt:lpstr>
      <vt:lpstr>'1995-2005'!Print_Area</vt:lpstr>
      <vt:lpstr>HBMASTER!Print_Area</vt:lpstr>
      <vt:lpstr>hbspec.graph!Print_Area</vt:lpstr>
      <vt:lpstr>HBMASTER!Print_Titles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Hbmaster</dc:title>
  <dc:subject>Herbarium data, 1931 - present</dc:subject>
  <dc:creator>Mary Barkworth</dc:creator>
  <cp:lastModifiedBy>Tim</cp:lastModifiedBy>
  <cp:lastPrinted>2012-02-05T21:02:11Z</cp:lastPrinted>
  <dcterms:created xsi:type="dcterms:W3CDTF">1996-12-08T19:57:08Z</dcterms:created>
  <dcterms:modified xsi:type="dcterms:W3CDTF">2014-05-01T16:33:43Z</dcterms:modified>
</cp:coreProperties>
</file>